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illes.rols\Downloads\"/>
    </mc:Choice>
  </mc:AlternateContent>
  <xr:revisionPtr revIDLastSave="0" documentId="13_ncr:1_{8552481D-AE64-46EE-8A86-D76DFC5E7C40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Guide d'utilisation" sheetId="1" r:id="rId1"/>
    <sheet name="Inscrits" sheetId="2" r:id="rId2"/>
    <sheet name="Groupes" sheetId="3" r:id="rId3"/>
    <sheet name="Samedi" sheetId="4" r:id="rId4"/>
    <sheet name="Dimanche" sheetId="5" r:id="rId5"/>
    <sheet name="Valeurs" sheetId="6" r:id="rId6"/>
  </sheets>
  <definedNames>
    <definedName name="_xlnm._FilterDatabase" localSheetId="5" hidden="1">Valeurs!$A$2:$D$17</definedName>
    <definedName name="type_prog">Valeurs!$A$2:$A$22</definedName>
    <definedName name="_xlnm.Print_Area" localSheetId="4">Dimanche!$A:$E</definedName>
    <definedName name="_xlnm.Print_Area" localSheetId="3">Samedi!$A:$E</definedName>
  </definedNames>
  <calcPr calcId="191029" iterateDelta="1E-4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6" i="4" l="1"/>
  <c r="D7" i="4"/>
  <c r="E7" i="4"/>
  <c r="D8" i="4" s="1"/>
  <c r="E8" i="5"/>
  <c r="E7" i="5"/>
  <c r="D8" i="5" s="1"/>
  <c r="D7" i="5"/>
  <c r="F7" i="5"/>
  <c r="G7" i="5"/>
  <c r="H7" i="5"/>
  <c r="I7" i="5"/>
  <c r="J7" i="5"/>
  <c r="F7" i="4"/>
  <c r="G7" i="4"/>
  <c r="H7" i="4"/>
  <c r="I7" i="4"/>
  <c r="J7" i="4"/>
  <c r="D4" i="5"/>
  <c r="B2" i="5"/>
  <c r="B1" i="5"/>
  <c r="C46" i="5"/>
  <c r="E44" i="5"/>
  <c r="J43" i="5"/>
  <c r="I43" i="5"/>
  <c r="H43" i="5"/>
  <c r="G43" i="5"/>
  <c r="F43" i="5"/>
  <c r="J42" i="5"/>
  <c r="I42" i="5"/>
  <c r="H42" i="5"/>
  <c r="G42" i="5"/>
  <c r="F42" i="5"/>
  <c r="J41" i="5"/>
  <c r="I41" i="5"/>
  <c r="H41" i="5"/>
  <c r="G41" i="5"/>
  <c r="F41" i="5"/>
  <c r="J40" i="5"/>
  <c r="I40" i="5"/>
  <c r="H40" i="5"/>
  <c r="G40" i="5"/>
  <c r="F40" i="5"/>
  <c r="J39" i="5"/>
  <c r="I39" i="5"/>
  <c r="H39" i="5"/>
  <c r="G39" i="5"/>
  <c r="F39" i="5"/>
  <c r="J38" i="5"/>
  <c r="I38" i="5"/>
  <c r="H38" i="5"/>
  <c r="G38" i="5"/>
  <c r="F38" i="5"/>
  <c r="J37" i="5"/>
  <c r="I37" i="5"/>
  <c r="H37" i="5"/>
  <c r="G37" i="5"/>
  <c r="F37" i="5"/>
  <c r="J36" i="5"/>
  <c r="I36" i="5"/>
  <c r="H36" i="5"/>
  <c r="G36" i="5"/>
  <c r="F36" i="5"/>
  <c r="J35" i="5"/>
  <c r="I35" i="5"/>
  <c r="H35" i="5"/>
  <c r="G35" i="5"/>
  <c r="F35" i="5"/>
  <c r="J34" i="5"/>
  <c r="I34" i="5"/>
  <c r="H34" i="5"/>
  <c r="G34" i="5"/>
  <c r="F34" i="5"/>
  <c r="J33" i="5"/>
  <c r="I33" i="5"/>
  <c r="H33" i="5"/>
  <c r="G33" i="5"/>
  <c r="F33" i="5"/>
  <c r="J32" i="5"/>
  <c r="I32" i="5"/>
  <c r="H32" i="5"/>
  <c r="G32" i="5"/>
  <c r="F32" i="5"/>
  <c r="J31" i="5"/>
  <c r="I31" i="5"/>
  <c r="H31" i="5"/>
  <c r="G31" i="5"/>
  <c r="F31" i="5"/>
  <c r="J30" i="5"/>
  <c r="I30" i="5"/>
  <c r="H30" i="5"/>
  <c r="G30" i="5"/>
  <c r="F30" i="5"/>
  <c r="J29" i="5"/>
  <c r="I29" i="5"/>
  <c r="H29" i="5"/>
  <c r="G29" i="5"/>
  <c r="F29" i="5"/>
  <c r="J28" i="5"/>
  <c r="I28" i="5"/>
  <c r="H28" i="5"/>
  <c r="G28" i="5"/>
  <c r="F28" i="5"/>
  <c r="J27" i="5"/>
  <c r="I27" i="5"/>
  <c r="H27" i="5"/>
  <c r="G27" i="5"/>
  <c r="F27" i="5"/>
  <c r="J26" i="5"/>
  <c r="I26" i="5"/>
  <c r="H26" i="5"/>
  <c r="G26" i="5"/>
  <c r="F26" i="5"/>
  <c r="J25" i="5"/>
  <c r="I25" i="5"/>
  <c r="H25" i="5"/>
  <c r="G25" i="5"/>
  <c r="F25" i="5"/>
  <c r="J24" i="5"/>
  <c r="I24" i="5"/>
  <c r="H24" i="5"/>
  <c r="G24" i="5"/>
  <c r="F24" i="5"/>
  <c r="J23" i="5"/>
  <c r="I23" i="5"/>
  <c r="H23" i="5"/>
  <c r="G23" i="5"/>
  <c r="F23" i="5"/>
  <c r="J22" i="5"/>
  <c r="I22" i="5"/>
  <c r="H22" i="5"/>
  <c r="G22" i="5"/>
  <c r="F22" i="5"/>
  <c r="J21" i="5"/>
  <c r="I21" i="5"/>
  <c r="H21" i="5"/>
  <c r="G21" i="5"/>
  <c r="F21" i="5"/>
  <c r="I20" i="5"/>
  <c r="H20" i="5"/>
  <c r="G20" i="5"/>
  <c r="F20" i="5"/>
  <c r="I19" i="5"/>
  <c r="H19" i="5"/>
  <c r="G19" i="5"/>
  <c r="J19" i="5" s="1"/>
  <c r="F19" i="5"/>
  <c r="J18" i="5"/>
  <c r="I18" i="5"/>
  <c r="H18" i="5"/>
  <c r="G18" i="5"/>
  <c r="F18" i="5"/>
  <c r="I17" i="5"/>
  <c r="H17" i="5"/>
  <c r="G17" i="5"/>
  <c r="F17" i="5"/>
  <c r="J16" i="5"/>
  <c r="I16" i="5"/>
  <c r="H16" i="5"/>
  <c r="G16" i="5"/>
  <c r="F16" i="5"/>
  <c r="I15" i="5"/>
  <c r="H15" i="5"/>
  <c r="G15" i="5"/>
  <c r="J15" i="5" s="1"/>
  <c r="F15" i="5"/>
  <c r="I14" i="5"/>
  <c r="H14" i="5"/>
  <c r="G14" i="5"/>
  <c r="J14" i="5" s="1"/>
  <c r="F14" i="5"/>
  <c r="I13" i="5"/>
  <c r="H13" i="5"/>
  <c r="G13" i="5"/>
  <c r="F13" i="5"/>
  <c r="I12" i="5"/>
  <c r="H12" i="5"/>
  <c r="G12" i="5"/>
  <c r="J12" i="5" s="1"/>
  <c r="F12" i="5"/>
  <c r="I11" i="5"/>
  <c r="H11" i="5"/>
  <c r="G11" i="5"/>
  <c r="F11" i="5"/>
  <c r="I10" i="5"/>
  <c r="H10" i="5"/>
  <c r="G10" i="5"/>
  <c r="J10" i="5" s="1"/>
  <c r="F10" i="5"/>
  <c r="I9" i="5"/>
  <c r="H9" i="5"/>
  <c r="G9" i="5"/>
  <c r="F9" i="5"/>
  <c r="I8" i="5"/>
  <c r="H8" i="5"/>
  <c r="G8" i="5"/>
  <c r="J8" i="5" s="1"/>
  <c r="D9" i="5" s="1"/>
  <c r="E9" i="5" s="1"/>
  <c r="F8" i="5"/>
  <c r="A3" i="5"/>
  <c r="E44" i="4"/>
  <c r="J43" i="4"/>
  <c r="I43" i="4"/>
  <c r="H43" i="4"/>
  <c r="G43" i="4"/>
  <c r="F43" i="4"/>
  <c r="J42" i="4"/>
  <c r="I42" i="4"/>
  <c r="H42" i="4"/>
  <c r="G42" i="4"/>
  <c r="F42" i="4"/>
  <c r="J41" i="4"/>
  <c r="I41" i="4"/>
  <c r="H41" i="4"/>
  <c r="G41" i="4"/>
  <c r="F41" i="4"/>
  <c r="J40" i="4"/>
  <c r="I40" i="4"/>
  <c r="H40" i="4"/>
  <c r="G40" i="4"/>
  <c r="F40" i="4"/>
  <c r="J39" i="4"/>
  <c r="I39" i="4"/>
  <c r="H39" i="4"/>
  <c r="G39" i="4"/>
  <c r="F39" i="4"/>
  <c r="J38" i="4"/>
  <c r="I38" i="4"/>
  <c r="H38" i="4"/>
  <c r="G38" i="4"/>
  <c r="F38" i="4"/>
  <c r="J37" i="4"/>
  <c r="I37" i="4"/>
  <c r="H37" i="4"/>
  <c r="G37" i="4"/>
  <c r="F37" i="4"/>
  <c r="J36" i="4"/>
  <c r="I36" i="4"/>
  <c r="H36" i="4"/>
  <c r="G36" i="4"/>
  <c r="F36" i="4"/>
  <c r="J35" i="4"/>
  <c r="I35" i="4"/>
  <c r="H35" i="4"/>
  <c r="G35" i="4"/>
  <c r="F35" i="4"/>
  <c r="J34" i="4"/>
  <c r="I34" i="4"/>
  <c r="H34" i="4"/>
  <c r="G34" i="4"/>
  <c r="F34" i="4"/>
  <c r="J33" i="4"/>
  <c r="I33" i="4"/>
  <c r="H33" i="4"/>
  <c r="G33" i="4"/>
  <c r="F33" i="4"/>
  <c r="I32" i="4"/>
  <c r="H32" i="4"/>
  <c r="G32" i="4"/>
  <c r="F32" i="4"/>
  <c r="I31" i="4"/>
  <c r="H31" i="4"/>
  <c r="G31" i="4"/>
  <c r="F31" i="4"/>
  <c r="I30" i="4"/>
  <c r="H30" i="4"/>
  <c r="G30" i="4"/>
  <c r="F30" i="4"/>
  <c r="I29" i="4"/>
  <c r="H29" i="4"/>
  <c r="G29" i="4"/>
  <c r="F29" i="4"/>
  <c r="I28" i="4"/>
  <c r="H28" i="4"/>
  <c r="G28" i="4"/>
  <c r="F28" i="4"/>
  <c r="I27" i="4"/>
  <c r="H27" i="4"/>
  <c r="G27" i="4"/>
  <c r="F27" i="4"/>
  <c r="I26" i="4"/>
  <c r="H26" i="4"/>
  <c r="G26" i="4"/>
  <c r="F26" i="4"/>
  <c r="I25" i="4"/>
  <c r="H25" i="4"/>
  <c r="G25" i="4"/>
  <c r="J25" i="4" s="1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G21" i="4"/>
  <c r="F21" i="4"/>
  <c r="J20" i="4"/>
  <c r="I20" i="4"/>
  <c r="H20" i="4"/>
  <c r="G20" i="4"/>
  <c r="F20" i="4"/>
  <c r="I19" i="4"/>
  <c r="H19" i="4"/>
  <c r="G19" i="4"/>
  <c r="F19" i="4"/>
  <c r="I18" i="4"/>
  <c r="H18" i="4"/>
  <c r="G18" i="4"/>
  <c r="F18" i="4"/>
  <c r="J17" i="4"/>
  <c r="I17" i="4"/>
  <c r="H17" i="4"/>
  <c r="G17" i="4"/>
  <c r="F17" i="4"/>
  <c r="I16" i="4"/>
  <c r="H16" i="4"/>
  <c r="G16" i="4"/>
  <c r="F16" i="4"/>
  <c r="I15" i="4"/>
  <c r="H15" i="4"/>
  <c r="G15" i="4"/>
  <c r="F15" i="4"/>
  <c r="J14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F8" i="4"/>
  <c r="A3" i="4"/>
  <c r="J32" i="4" l="1"/>
  <c r="J20" i="5"/>
  <c r="J13" i="5"/>
  <c r="J11" i="5"/>
  <c r="J9" i="5"/>
  <c r="D10" i="5" s="1"/>
  <c r="J17" i="5"/>
  <c r="J22" i="4"/>
  <c r="J12" i="4"/>
  <c r="J11" i="4"/>
  <c r="J27" i="4"/>
  <c r="J16" i="4"/>
  <c r="J19" i="4"/>
  <c r="J28" i="4"/>
  <c r="J29" i="4"/>
  <c r="J31" i="4"/>
  <c r="J10" i="4"/>
  <c r="J9" i="4"/>
  <c r="J24" i="4"/>
  <c r="J15" i="4"/>
  <c r="J23" i="4"/>
  <c r="J18" i="4"/>
  <c r="J26" i="4"/>
  <c r="J13" i="4"/>
  <c r="J21" i="4"/>
  <c r="J8" i="4"/>
  <c r="J30" i="4"/>
  <c r="E8" i="4" l="1"/>
  <c r="D9" i="4" s="1"/>
  <c r="E9" i="4" s="1"/>
  <c r="D10" i="4" s="1"/>
  <c r="E10" i="5"/>
  <c r="D11" i="5" s="1"/>
  <c r="E10" i="4" l="1"/>
  <c r="D11" i="4" s="1"/>
  <c r="E11" i="5"/>
  <c r="D12" i="5" s="1"/>
  <c r="E11" i="4" l="1"/>
  <c r="D12" i="4" s="1"/>
  <c r="E12" i="5"/>
  <c r="D13" i="5" s="1"/>
  <c r="E12" i="4" l="1"/>
  <c r="D13" i="4" s="1"/>
  <c r="E13" i="5"/>
  <c r="D14" i="5" s="1"/>
  <c r="E14" i="5" s="1"/>
  <c r="D15" i="5" s="1"/>
  <c r="E13" i="4" l="1"/>
  <c r="D14" i="4" s="1"/>
  <c r="E15" i="5"/>
  <c r="D16" i="5" s="1"/>
  <c r="E14" i="4" l="1"/>
  <c r="D15" i="4" s="1"/>
  <c r="E16" i="5"/>
  <c r="D17" i="5" s="1"/>
  <c r="E17" i="5" s="1"/>
  <c r="D18" i="5" s="1"/>
  <c r="E15" i="4" l="1"/>
  <c r="D16" i="4" s="1"/>
  <c r="E16" i="4" s="1"/>
  <c r="D17" i="4" s="1"/>
  <c r="E18" i="5"/>
  <c r="D19" i="5" s="1"/>
  <c r="E17" i="4" l="1"/>
  <c r="D18" i="4" s="1"/>
  <c r="E18" i="4" s="1"/>
  <c r="D19" i="4" s="1"/>
  <c r="E19" i="5"/>
  <c r="D20" i="5" s="1"/>
  <c r="E20" i="5" s="1"/>
  <c r="D21" i="5" s="1"/>
  <c r="E19" i="4" l="1"/>
  <c r="D20" i="4" s="1"/>
  <c r="E21" i="5"/>
  <c r="D22" i="5" s="1"/>
  <c r="E20" i="4" l="1"/>
  <c r="D21" i="4" s="1"/>
  <c r="E22" i="5"/>
  <c r="D23" i="5" s="1"/>
  <c r="E21" i="4" l="1"/>
  <c r="D22" i="4" s="1"/>
  <c r="E23" i="5"/>
  <c r="D24" i="5" s="1"/>
  <c r="E22" i="4" l="1"/>
  <c r="D23" i="4" s="1"/>
  <c r="E24" i="5"/>
  <c r="D25" i="5" s="1"/>
  <c r="E23" i="4" l="1"/>
  <c r="D24" i="4" s="1"/>
  <c r="E24" i="4" s="1"/>
  <c r="D25" i="4" s="1"/>
  <c r="E25" i="5"/>
  <c r="D26" i="5" s="1"/>
  <c r="E25" i="4" l="1"/>
  <c r="D26" i="4" s="1"/>
  <c r="E26" i="5"/>
  <c r="D27" i="5" s="1"/>
  <c r="E26" i="4" l="1"/>
  <c r="D27" i="4" s="1"/>
  <c r="E27" i="5"/>
  <c r="D28" i="5" s="1"/>
  <c r="E27" i="4" l="1"/>
  <c r="D28" i="4" s="1"/>
  <c r="E28" i="5"/>
  <c r="D29" i="5" s="1"/>
  <c r="E28" i="4" l="1"/>
  <c r="D29" i="4" s="1"/>
  <c r="E29" i="5"/>
  <c r="D30" i="5" s="1"/>
  <c r="E29" i="4" l="1"/>
  <c r="D30" i="4" s="1"/>
  <c r="E30" i="5"/>
  <c r="D31" i="5" s="1"/>
  <c r="E30" i="4" l="1"/>
  <c r="D31" i="4" s="1"/>
  <c r="E31" i="4" s="1"/>
  <c r="D32" i="4" s="1"/>
  <c r="E31" i="5"/>
  <c r="D32" i="5" s="1"/>
  <c r="E32" i="4" l="1"/>
  <c r="D33" i="4" s="1"/>
  <c r="E32" i="5"/>
  <c r="D33" i="5" s="1"/>
  <c r="E33" i="4" l="1"/>
  <c r="D34" i="4" s="1"/>
  <c r="E33" i="5"/>
  <c r="D34" i="5" s="1"/>
  <c r="E34" i="4" l="1"/>
  <c r="D35" i="4" s="1"/>
  <c r="E34" i="5"/>
  <c r="D35" i="5" s="1"/>
  <c r="E35" i="4" l="1"/>
  <c r="D36" i="4" s="1"/>
  <c r="E35" i="5"/>
  <c r="D36" i="5" s="1"/>
  <c r="E36" i="4" l="1"/>
  <c r="D37" i="4" s="1"/>
  <c r="E36" i="5"/>
  <c r="D37" i="5" s="1"/>
  <c r="E37" i="4" l="1"/>
  <c r="D38" i="4" s="1"/>
  <c r="E37" i="5"/>
  <c r="D38" i="5" s="1"/>
  <c r="E38" i="4" l="1"/>
  <c r="D39" i="4" s="1"/>
  <c r="E38" i="5"/>
  <c r="D39" i="5" s="1"/>
  <c r="E39" i="4" l="1"/>
  <c r="D40" i="4" s="1"/>
  <c r="E39" i="5"/>
  <c r="D40" i="5" s="1"/>
  <c r="E40" i="4" l="1"/>
  <c r="D41" i="4" s="1"/>
  <c r="E40" i="5"/>
  <c r="D41" i="5" s="1"/>
  <c r="E41" i="4" l="1"/>
  <c r="D42" i="4" s="1"/>
  <c r="E41" i="5"/>
  <c r="D42" i="5" s="1"/>
  <c r="E42" i="4" l="1"/>
  <c r="D43" i="4" s="1"/>
  <c r="E42" i="5"/>
  <c r="D43" i="5" s="1"/>
  <c r="E43" i="4" l="1"/>
  <c r="D44" i="4" s="1"/>
  <c r="E43" i="5"/>
  <c r="D4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Rols</author>
    <author>sophie</author>
  </authors>
  <commentList>
    <comment ref="B1" authorId="0" shapeId="0" xr:uid="{154F1A87-8B89-465F-979A-FEC9D85B4611}">
      <text>
        <r>
          <rPr>
            <b/>
            <sz val="9"/>
            <color indexed="81"/>
            <rFont val="Tahoma"/>
            <charset val="1"/>
          </rPr>
          <t>Gilles Rols:</t>
        </r>
        <r>
          <rPr>
            <sz val="9"/>
            <color indexed="81"/>
            <rFont val="Tahoma"/>
            <charset val="1"/>
          </rPr>
          <t xml:space="preserve">
Nom de la compétition</t>
        </r>
      </text>
    </comment>
    <comment ref="B2" authorId="0" shapeId="0" xr:uid="{0AC61916-3CC4-470C-A7A8-A1305EA87120}">
      <text>
        <r>
          <rPr>
            <b/>
            <sz val="9"/>
            <color indexed="81"/>
            <rFont val="Tahoma"/>
            <charset val="1"/>
          </rPr>
          <t>Gilles Rols:</t>
        </r>
        <r>
          <rPr>
            <sz val="9"/>
            <color indexed="81"/>
            <rFont val="Tahoma"/>
            <charset val="1"/>
          </rPr>
          <t xml:space="preserve">
Nom du club organisateur</t>
        </r>
      </text>
    </comment>
    <comment ref="A3" authorId="0" shapeId="0" xr:uid="{C7E5417C-3BE3-46E3-AEF9-8CDA9339D184}">
      <text>
        <r>
          <rPr>
            <b/>
            <sz val="9"/>
            <color indexed="81"/>
            <rFont val="Tahoma"/>
            <charset val="1"/>
          </rPr>
          <t>Gilles Rols:</t>
        </r>
        <r>
          <rPr>
            <sz val="9"/>
            <color indexed="81"/>
            <rFont val="Tahoma"/>
            <charset val="1"/>
          </rPr>
          <t xml:space="preserve">
Date premier jour de la compétition</t>
        </r>
      </text>
    </comment>
    <comment ref="B5" authorId="1" shapeId="0" xr:uid="{00000000-0006-0000-0300-000001000000}">
      <text>
        <r>
          <rPr>
            <b/>
            <sz val="10"/>
            <color indexed="81"/>
            <rFont val="Arial"/>
            <family val="2"/>
          </rPr>
          <t>sophie:</t>
        </r>
        <r>
          <rPr>
            <sz val="10"/>
            <rFont val="Arial"/>
            <family val="2"/>
          </rPr>
          <t xml:space="preserve">
</t>
        </r>
        <r>
          <rPr>
            <sz val="9"/>
            <color rgb="FF000000"/>
            <rFont val="Tahoma"/>
            <family val="2"/>
            <charset val="1"/>
          </rPr>
          <t>Sélectionner le type de programme dans la liste déroulante</t>
        </r>
      </text>
    </comment>
    <comment ref="K5" authorId="0" shapeId="0" xr:uid="{5AAAFB3B-2EAA-482F-BCC2-DAFD3164A4B3}">
      <text>
        <r>
          <rPr>
            <b/>
            <sz val="9"/>
            <color indexed="81"/>
            <rFont val="Tahoma"/>
            <family val="2"/>
          </rPr>
          <t>Gilles Rols:</t>
        </r>
        <r>
          <rPr>
            <sz val="9"/>
            <color indexed="81"/>
            <rFont val="Tahoma"/>
            <family val="2"/>
          </rPr>
          <t xml:space="preserve">
Vous permettra d'arrondir la fin de la catégorie</t>
        </r>
      </text>
    </comment>
    <comment ref="L5" authorId="0" shapeId="0" xr:uid="{FFA6E590-6707-417A-8E46-137BCDDA7C2F}">
      <text>
        <r>
          <rPr>
            <b/>
            <sz val="9"/>
            <color indexed="81"/>
            <rFont val="Tahoma"/>
            <family val="2"/>
          </rPr>
          <t>Gilles Rols:</t>
        </r>
        <r>
          <rPr>
            <sz val="9"/>
            <color indexed="81"/>
            <rFont val="Tahoma"/>
            <family val="2"/>
          </rPr>
          <t xml:space="preserve">
Vous permettra de supprimer un temps d'échauffement dans le cas d'un regroupement</t>
        </r>
      </text>
    </comment>
    <comment ref="D6" authorId="1" shapeId="0" xr:uid="{00000000-0006-0000-0300-000002000000}">
      <text>
        <r>
          <rPr>
            <sz val="10"/>
            <rFont val="Arial"/>
            <family val="2"/>
          </rPr>
          <t xml:space="preserve">sophie:
</t>
        </r>
        <r>
          <rPr>
            <sz val="9"/>
            <color rgb="FF000000"/>
            <rFont val="Tahoma"/>
            <family val="2"/>
            <charset val="1"/>
          </rPr>
          <t>Entrez l'heure du début de la journée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 Rols</author>
    <author>sophie</author>
  </authors>
  <commentList>
    <comment ref="B1" authorId="0" shapeId="0" xr:uid="{C06C592A-42AA-4F6C-98D2-FDCD94A7FFF4}">
      <text>
        <r>
          <rPr>
            <b/>
            <sz val="9"/>
            <color indexed="81"/>
            <rFont val="Tahoma"/>
            <charset val="1"/>
          </rPr>
          <t>Gilles Rols:</t>
        </r>
        <r>
          <rPr>
            <sz val="9"/>
            <color indexed="81"/>
            <rFont val="Tahoma"/>
            <charset val="1"/>
          </rPr>
          <t xml:space="preserve">
Nom de la compétition</t>
        </r>
      </text>
    </comment>
    <comment ref="B2" authorId="0" shapeId="0" xr:uid="{39EF933D-8AA0-46A3-B651-CA4B18F00AA0}">
      <text>
        <r>
          <rPr>
            <b/>
            <sz val="9"/>
            <color indexed="81"/>
            <rFont val="Tahoma"/>
            <charset val="1"/>
          </rPr>
          <t>Gilles Rols:</t>
        </r>
        <r>
          <rPr>
            <sz val="9"/>
            <color indexed="81"/>
            <rFont val="Tahoma"/>
            <charset val="1"/>
          </rPr>
          <t xml:space="preserve">
Nom du club organisateur</t>
        </r>
      </text>
    </comment>
    <comment ref="A3" authorId="0" shapeId="0" xr:uid="{2EF92651-B9F1-4ACB-83B7-F924A7D6EE47}">
      <text>
        <r>
          <rPr>
            <b/>
            <sz val="9"/>
            <color indexed="81"/>
            <rFont val="Tahoma"/>
            <charset val="1"/>
          </rPr>
          <t>Gilles Rols:</t>
        </r>
        <r>
          <rPr>
            <sz val="9"/>
            <color indexed="81"/>
            <rFont val="Tahoma"/>
            <charset val="1"/>
          </rPr>
          <t xml:space="preserve">
Date second jour de la compétition</t>
        </r>
      </text>
    </comment>
    <comment ref="B5" authorId="1" shapeId="0" xr:uid="{00000000-0006-0000-0400-000001000000}">
      <text>
        <r>
          <rPr>
            <sz val="10"/>
            <rFont val="Arial"/>
            <family val="2"/>
          </rPr>
          <t xml:space="preserve">sophie:
</t>
        </r>
        <r>
          <rPr>
            <sz val="9"/>
            <color rgb="FF000000"/>
            <rFont val="Tahoma"/>
            <family val="2"/>
            <charset val="1"/>
          </rPr>
          <t>Sélectionner le type de programme dans la liste déroulante</t>
        </r>
      </text>
    </comment>
    <comment ref="K5" authorId="0" shapeId="0" xr:uid="{4DF4F9E8-A224-46D0-9597-C3366838DBEF}">
      <text>
        <r>
          <rPr>
            <b/>
            <sz val="9"/>
            <color indexed="81"/>
            <rFont val="Tahoma"/>
            <family val="2"/>
          </rPr>
          <t>Gilles Rols:</t>
        </r>
        <r>
          <rPr>
            <sz val="9"/>
            <color indexed="81"/>
            <rFont val="Tahoma"/>
            <family val="2"/>
          </rPr>
          <t xml:space="preserve">
Vous permettra d'arrondir la fin de la catégorie</t>
        </r>
      </text>
    </comment>
    <comment ref="L5" authorId="0" shapeId="0" xr:uid="{7BF7F85A-2BDE-4404-843D-E9DE7690BF31}">
      <text>
        <r>
          <rPr>
            <b/>
            <sz val="9"/>
            <color indexed="81"/>
            <rFont val="Tahoma"/>
            <family val="2"/>
          </rPr>
          <t>Gilles Rols:</t>
        </r>
        <r>
          <rPr>
            <sz val="9"/>
            <color indexed="81"/>
            <rFont val="Tahoma"/>
            <family val="2"/>
          </rPr>
          <t xml:space="preserve">
Vous permettra de supprimer un temps d'échauffement dans le cas d'un regroupement</t>
        </r>
      </text>
    </comment>
    <comment ref="D6" authorId="1" shapeId="0" xr:uid="{00000000-0006-0000-0400-000002000000}">
      <text>
        <r>
          <rPr>
            <sz val="10"/>
            <rFont val="Arial"/>
            <family val="2"/>
          </rPr>
          <t xml:space="preserve">sophie:
</t>
        </r>
        <r>
          <rPr>
            <sz val="9"/>
            <color rgb="FF000000"/>
            <rFont val="Tahoma"/>
            <family val="2"/>
            <charset val="1"/>
          </rPr>
          <t>Entrez l'heure du début de la journée</t>
        </r>
      </text>
    </comment>
  </commentList>
</comments>
</file>

<file path=xl/sharedStrings.xml><?xml version="1.0" encoding="utf-8"?>
<sst xmlns="http://schemas.openxmlformats.org/spreadsheetml/2006/main" count="784" uniqueCount="379">
  <si>
    <t>Utilisation du fichier de calcul des horaires prévisionnels</t>
  </si>
  <si>
    <t xml:space="preserve">Onglet inscrits </t>
  </si>
  <si>
    <t>Comporte la liste des participants, saisir ou récupérer la liste des participants auprès du club organisateur</t>
  </si>
  <si>
    <t>Veiller à bien définir les filières et les catégories en fonction du règlement de la saison en cours.</t>
  </si>
  <si>
    <t>Onglet groupes</t>
  </si>
  <si>
    <t>Cet onglet comporte un tableau croisé dynamique permettant de calculer le nombre de participants par catérogie</t>
  </si>
  <si>
    <t>pour le mettre à jour, aller dans le menu "tableau croisé dynamique" et choisissez la commande "modifier la source de données"</t>
  </si>
  <si>
    <t>Enfin, dans le menu "tableau croisé dynamique" chosissez la commande "Actualiser tout"</t>
  </si>
  <si>
    <t>Onglet samedi et dimanche</t>
  </si>
  <si>
    <t>Ces onglets comportent des formules de calcul. Pour le remplir, il vous suffit :</t>
  </si>
  <si>
    <t>Saisir dans la cellule I5 l'heure du début de la journée</t>
  </si>
  <si>
    <t>les catégories et les groupes suivant l'organisation de la journée</t>
  </si>
  <si>
    <t>choisir dans la liste déroulante le type de programme</t>
  </si>
  <si>
    <t>saisir le nombre de patineur dans le groupe</t>
  </si>
  <si>
    <t>Les horaires sont mis à jour automatiquement</t>
  </si>
  <si>
    <t>Dans la liste déroulantes sont également prévu les surfaçages et les pauses</t>
  </si>
  <si>
    <t>Onglet Valeurs</t>
  </si>
  <si>
    <t>Normalement il n'y a rien à modifier dans cet onglet, les temps de programme, de présentation et de jugement sont définis suivant le règlement de la saison</t>
  </si>
  <si>
    <t>Eventuellement, si les surfaçages et les pauses ont un temps différent, vous pouvez les modifier dans cet onglet. les calculs dans les onglets samedi et dimanche seront automatiquement modifés</t>
  </si>
  <si>
    <t>Catégorie</t>
  </si>
  <si>
    <t>Genre Femme/Homme ou couple</t>
  </si>
  <si>
    <t>Club</t>
  </si>
  <si>
    <t>NOM</t>
  </si>
  <si>
    <t>Prénom</t>
  </si>
  <si>
    <t>Numéro de Licence</t>
  </si>
  <si>
    <t xml:space="preserve"> jj/mm/aa</t>
  </si>
  <si>
    <t>National Benjamin</t>
  </si>
  <si>
    <t>Femme</t>
  </si>
  <si>
    <t>Champigny Csg</t>
  </si>
  <si>
    <t>PALNITCHII</t>
  </si>
  <si>
    <t>Monica-Alexandra</t>
  </si>
  <si>
    <t>Strasbourg Alsace Csg</t>
  </si>
  <si>
    <t>BRUNO</t>
  </si>
  <si>
    <t>Vittoria</t>
  </si>
  <si>
    <t>Annecy Sports Glace</t>
  </si>
  <si>
    <t>CHEVALLIER</t>
  </si>
  <si>
    <t>Ilou</t>
  </si>
  <si>
    <t>Garges Les Gonesses Csg</t>
  </si>
  <si>
    <t>EAGLETON</t>
  </si>
  <si>
    <t>Angelina</t>
  </si>
  <si>
    <t>Mulhouse Asg</t>
  </si>
  <si>
    <t>DALLEM</t>
  </si>
  <si>
    <t>Lise</t>
  </si>
  <si>
    <t>Club Olympique De Courbevoie</t>
  </si>
  <si>
    <t>SIBIRIL</t>
  </si>
  <si>
    <t>Juliette</t>
  </si>
  <si>
    <t>Marseille Phoceenne Sg</t>
  </si>
  <si>
    <t>MORTELETTE SALA SABATE</t>
  </si>
  <si>
    <t>Maria</t>
  </si>
  <si>
    <t>DILLENSEGER</t>
  </si>
  <si>
    <t>Constance</t>
  </si>
  <si>
    <t>Dammarie Csg</t>
  </si>
  <si>
    <t>LING</t>
  </si>
  <si>
    <t>Nova</t>
  </si>
  <si>
    <t>Clermont Auvergne Patinage Artistique</t>
  </si>
  <si>
    <t>CHENNELL</t>
  </si>
  <si>
    <t>Alicia</t>
  </si>
  <si>
    <t>Briancon Les Escartons</t>
  </si>
  <si>
    <t>POEY</t>
  </si>
  <si>
    <t>Alize</t>
  </si>
  <si>
    <t>Montpellier Mediterranee Metropole Patinage</t>
  </si>
  <si>
    <t>AZEMA</t>
  </si>
  <si>
    <t>Saori</t>
  </si>
  <si>
    <t>Alpe D'huez Patinage Club</t>
  </si>
  <si>
    <t>LEIVA MARCON</t>
  </si>
  <si>
    <t>Lyana</t>
  </si>
  <si>
    <t>MESQUITA</t>
  </si>
  <si>
    <t>Lana</t>
  </si>
  <si>
    <t>LEBRUN</t>
  </si>
  <si>
    <t>Julia</t>
  </si>
  <si>
    <t>Megeve Patinage Artistique</t>
  </si>
  <si>
    <t>BUISSON</t>
  </si>
  <si>
    <t>Alix</t>
  </si>
  <si>
    <t>Paris Club Francais Volants</t>
  </si>
  <si>
    <t>GARLEANU</t>
  </si>
  <si>
    <t>Charlotte</t>
  </si>
  <si>
    <t>SAUVETRE</t>
  </si>
  <si>
    <t>Melia</t>
  </si>
  <si>
    <t>BOTTOLLIER LASQUIN</t>
  </si>
  <si>
    <t>Andrea</t>
  </si>
  <si>
    <t>Neuilly Patinage Artistique</t>
  </si>
  <si>
    <t>DZHEVDET</t>
  </si>
  <si>
    <t>Nilyay</t>
  </si>
  <si>
    <t>Homme</t>
  </si>
  <si>
    <t>Toulouse Club De Patinage</t>
  </si>
  <si>
    <t>PITIE</t>
  </si>
  <si>
    <t>Shaims</t>
  </si>
  <si>
    <t>National Junior</t>
  </si>
  <si>
    <t>Association Nice Baie Des Anges</t>
  </si>
  <si>
    <t>LIISANANTTI</t>
  </si>
  <si>
    <t>Fanny Sofia</t>
  </si>
  <si>
    <t>Asnieres Patinage</t>
  </si>
  <si>
    <t>PANNEAU-THIERY</t>
  </si>
  <si>
    <t>Lola</t>
  </si>
  <si>
    <t>MORLON</t>
  </si>
  <si>
    <t>Lilou</t>
  </si>
  <si>
    <t>Stade Poitevin Club De Glace</t>
  </si>
  <si>
    <t>BUSSON</t>
  </si>
  <si>
    <t>Marine</t>
  </si>
  <si>
    <t>CHUBENKO</t>
  </si>
  <si>
    <t>Yelyzaveta</t>
  </si>
  <si>
    <t>CONFORT</t>
  </si>
  <si>
    <t>Lily</t>
  </si>
  <si>
    <t>MELLONE</t>
  </si>
  <si>
    <t>Marilou</t>
  </si>
  <si>
    <t>Roannais Patinage Artistique</t>
  </si>
  <si>
    <t>WARIN</t>
  </si>
  <si>
    <t>Emma</t>
  </si>
  <si>
    <t>KACI</t>
  </si>
  <si>
    <t>NICORA</t>
  </si>
  <si>
    <t>Rose</t>
  </si>
  <si>
    <t>ANNECY SPORTS GLACE</t>
  </si>
  <si>
    <t>VLASENKO</t>
  </si>
  <si>
    <t>LILIA</t>
  </si>
  <si>
    <t>National Minime</t>
  </si>
  <si>
    <t>REBOULLET</t>
  </si>
  <si>
    <t>Anna</t>
  </si>
  <si>
    <t>VERNHES</t>
  </si>
  <si>
    <t>Agathe</t>
  </si>
  <si>
    <t>Nantes Sports Glace</t>
  </si>
  <si>
    <t>CHARLOT</t>
  </si>
  <si>
    <t>Bella</t>
  </si>
  <si>
    <t>MAGNABAL</t>
  </si>
  <si>
    <t>Chloe</t>
  </si>
  <si>
    <t>VANDAMME</t>
  </si>
  <si>
    <t>Muse</t>
  </si>
  <si>
    <t>Dunkerque Patinage</t>
  </si>
  <si>
    <t>LUTSEN</t>
  </si>
  <si>
    <t>Lexie</t>
  </si>
  <si>
    <t>ETIEMBLE</t>
  </si>
  <si>
    <t>Noemy</t>
  </si>
  <si>
    <t>Grenoble Isere Metropole Patinage</t>
  </si>
  <si>
    <t>GORGY</t>
  </si>
  <si>
    <t>Selene</t>
  </si>
  <si>
    <t>SZENTIVANYI</t>
  </si>
  <si>
    <t>Nora</t>
  </si>
  <si>
    <t>Cergy Pontoise Csg</t>
  </si>
  <si>
    <t>CHARVET</t>
  </si>
  <si>
    <t>Mila</t>
  </si>
  <si>
    <t>SALSINI</t>
  </si>
  <si>
    <t>Lenaura</t>
  </si>
  <si>
    <t>Sport De Glace De Metz</t>
  </si>
  <si>
    <t>MILLET PAULAVETS</t>
  </si>
  <si>
    <t>Jade</t>
  </si>
  <si>
    <t>Valence Patinage Artistique</t>
  </si>
  <si>
    <t>ARTAUD SAUNDERS</t>
  </si>
  <si>
    <t>Stella</t>
  </si>
  <si>
    <t>BOUVET</t>
  </si>
  <si>
    <t>Amulia</t>
  </si>
  <si>
    <t>DEPERRIER</t>
  </si>
  <si>
    <t>Helena</t>
  </si>
  <si>
    <t>KHOUADER</t>
  </si>
  <si>
    <t>Assia</t>
  </si>
  <si>
    <t>Charleville Mezieres Sg</t>
  </si>
  <si>
    <t>WEICK</t>
  </si>
  <si>
    <t>ROLLAND</t>
  </si>
  <si>
    <t>Miley</t>
  </si>
  <si>
    <t>Brian Joubert Poitiers Glace</t>
  </si>
  <si>
    <t>TKHELIDZE</t>
  </si>
  <si>
    <t>Laetitia</t>
  </si>
  <si>
    <t>ISMAILI</t>
  </si>
  <si>
    <t>Naomie</t>
  </si>
  <si>
    <t>Espar</t>
  </si>
  <si>
    <t>GRUEL</t>
  </si>
  <si>
    <t>Laly</t>
  </si>
  <si>
    <t>WOLFF</t>
  </si>
  <si>
    <t>Cassandre</t>
  </si>
  <si>
    <t>MBAYE</t>
  </si>
  <si>
    <t>Jenna</t>
  </si>
  <si>
    <t>Anglet Sports De Glace</t>
  </si>
  <si>
    <t>BOZHKOVA</t>
  </si>
  <si>
    <t>Alisa</t>
  </si>
  <si>
    <t>VECCHI TALEB</t>
  </si>
  <si>
    <t>Liya</t>
  </si>
  <si>
    <t>MICHEL</t>
  </si>
  <si>
    <t>Elise</t>
  </si>
  <si>
    <t>DE GAETANO</t>
  </si>
  <si>
    <t>Maiwenm</t>
  </si>
  <si>
    <t>DASILVA-MOUTINHO</t>
  </si>
  <si>
    <t>Elsa</t>
  </si>
  <si>
    <t>BONHOMME</t>
  </si>
  <si>
    <t>Louise</t>
  </si>
  <si>
    <t>Chamonix Club Des Sports</t>
  </si>
  <si>
    <t>SVENSSON</t>
  </si>
  <si>
    <t>Avani</t>
  </si>
  <si>
    <t>VAN OERS</t>
  </si>
  <si>
    <t>Niarrha Ellys</t>
  </si>
  <si>
    <t>VELATI</t>
  </si>
  <si>
    <t>Juline</t>
  </si>
  <si>
    <t>COLONGIN</t>
  </si>
  <si>
    <t>Tiga</t>
  </si>
  <si>
    <t>DELVALLEE</t>
  </si>
  <si>
    <t>Maily</t>
  </si>
  <si>
    <t>BOUSSION-GIACCHI</t>
  </si>
  <si>
    <t>Lina</t>
  </si>
  <si>
    <t>POQUET BELLELLE</t>
  </si>
  <si>
    <t>Camille</t>
  </si>
  <si>
    <t>National Novice</t>
  </si>
  <si>
    <t>MENUT</t>
  </si>
  <si>
    <t>Lalie</t>
  </si>
  <si>
    <t>TRASSARD</t>
  </si>
  <si>
    <t>Emelyne</t>
  </si>
  <si>
    <t>Amnevillois Club Des Sports De Glace</t>
  </si>
  <si>
    <t>BOUMEZBEUR</t>
  </si>
  <si>
    <t>Melina</t>
  </si>
  <si>
    <t>Franconville Sg</t>
  </si>
  <si>
    <t>SEMLALI</t>
  </si>
  <si>
    <t>Hanna</t>
  </si>
  <si>
    <t>CAROUPAYE TOURNOUD</t>
  </si>
  <si>
    <t>Neila</t>
  </si>
  <si>
    <t>DUPARD</t>
  </si>
  <si>
    <t>Josephine</t>
  </si>
  <si>
    <t>CHAMEROIS</t>
  </si>
  <si>
    <t>Lou Anh</t>
  </si>
  <si>
    <t>IDOUMGHAR</t>
  </si>
  <si>
    <t>Hind</t>
  </si>
  <si>
    <t>GOUSSARD</t>
  </si>
  <si>
    <t>Celia</t>
  </si>
  <si>
    <t>Union Sportive Orleanaise Des Sport De Glace - Usosg</t>
  </si>
  <si>
    <t>DE BLAINE</t>
  </si>
  <si>
    <t>Eylia</t>
  </si>
  <si>
    <t>AMAT</t>
  </si>
  <si>
    <t>Lison</t>
  </si>
  <si>
    <t>KNIGHT</t>
  </si>
  <si>
    <t>Kiara</t>
  </si>
  <si>
    <t>DANTENY</t>
  </si>
  <si>
    <t>Melicia</t>
  </si>
  <si>
    <t>ROCCHINI</t>
  </si>
  <si>
    <t>Enalia</t>
  </si>
  <si>
    <t>NASCIMENTO</t>
  </si>
  <si>
    <t>Keira</t>
  </si>
  <si>
    <t>Misha</t>
  </si>
  <si>
    <t>GODEC</t>
  </si>
  <si>
    <t>Marion</t>
  </si>
  <si>
    <t>Olivia</t>
  </si>
  <si>
    <t>DORIER</t>
  </si>
  <si>
    <t>Khelia</t>
  </si>
  <si>
    <t>LEGER</t>
  </si>
  <si>
    <t>Emilie</t>
  </si>
  <si>
    <t>Club De Patinage Artistique De Reims</t>
  </si>
  <si>
    <t>RUBTSOVA</t>
  </si>
  <si>
    <t>Uliana</t>
  </si>
  <si>
    <t>SLIMANI</t>
  </si>
  <si>
    <t>Aliyah</t>
  </si>
  <si>
    <t>FILLMANN</t>
  </si>
  <si>
    <t>Siana</t>
  </si>
  <si>
    <t>BERTOMEU</t>
  </si>
  <si>
    <t>Leyna</t>
  </si>
  <si>
    <t>POPE</t>
  </si>
  <si>
    <t>Evie</t>
  </si>
  <si>
    <t>Patinage Artistique Briviste</t>
  </si>
  <si>
    <t>PEYROUT</t>
  </si>
  <si>
    <t>Lena</t>
  </si>
  <si>
    <t>BARBE</t>
  </si>
  <si>
    <t>TRAN</t>
  </si>
  <si>
    <t>Ninon</t>
  </si>
  <si>
    <t>GALVAN</t>
  </si>
  <si>
    <t>Heloise</t>
  </si>
  <si>
    <t>DONICA</t>
  </si>
  <si>
    <t>MESNIL</t>
  </si>
  <si>
    <t>BECK</t>
  </si>
  <si>
    <t>Elena</t>
  </si>
  <si>
    <t>BARTH</t>
  </si>
  <si>
    <t>Lisa</t>
  </si>
  <si>
    <t>KLEIN</t>
  </si>
  <si>
    <t>Mathilde</t>
  </si>
  <si>
    <t>GARNIER</t>
  </si>
  <si>
    <t>Aurelie</t>
  </si>
  <si>
    <t>TISSERAND</t>
  </si>
  <si>
    <t>Eloise</t>
  </si>
  <si>
    <t>VIALA</t>
  </si>
  <si>
    <t>Clemence</t>
  </si>
  <si>
    <t>Blagnac Patinage Sur Glace</t>
  </si>
  <si>
    <t>MANIBAL</t>
  </si>
  <si>
    <t>Candice</t>
  </si>
  <si>
    <t>GAGNEUX OUAKININE</t>
  </si>
  <si>
    <t>Lenny</t>
  </si>
  <si>
    <t>ZAMI</t>
  </si>
  <si>
    <t>Font Romeu Club Glace</t>
  </si>
  <si>
    <t>VISA AUQUE</t>
  </si>
  <si>
    <t>Pol</t>
  </si>
  <si>
    <t>Asso Choletaise De Patinage Sur Glace</t>
  </si>
  <si>
    <t>PRIEUR DU PERRAY</t>
  </si>
  <si>
    <t>Timothee</t>
  </si>
  <si>
    <t>PALERMO</t>
  </si>
  <si>
    <t>Nino</t>
  </si>
  <si>
    <t>HOUSSIN</t>
  </si>
  <si>
    <t>Andrei</t>
  </si>
  <si>
    <t>HAMBYE</t>
  </si>
  <si>
    <t>Prince De Luc</t>
  </si>
  <si>
    <t>Axel</t>
  </si>
  <si>
    <t>KRAVCHENKO</t>
  </si>
  <si>
    <t>Ratmyr</t>
  </si>
  <si>
    <t>National Poussin</t>
  </si>
  <si>
    <t>Hannae</t>
  </si>
  <si>
    <t>PETRONI</t>
  </si>
  <si>
    <t>Nina</t>
  </si>
  <si>
    <t>ABDESSELEM</t>
  </si>
  <si>
    <t>Sherine</t>
  </si>
  <si>
    <t>LOYER</t>
  </si>
  <si>
    <t>Raphaelle</t>
  </si>
  <si>
    <t>Nombre</t>
  </si>
  <si>
    <t>Coupe d’Automne</t>
  </si>
  <si>
    <t>Toulouse Club Patinage</t>
  </si>
  <si>
    <t>Catégories</t>
  </si>
  <si>
    <t>type de programme</t>
  </si>
  <si>
    <t>nb patineurs</t>
  </si>
  <si>
    <t>echauffement</t>
  </si>
  <si>
    <t>présentation</t>
  </si>
  <si>
    <t>programme</t>
  </si>
  <si>
    <t>jugement</t>
  </si>
  <si>
    <t>total</t>
  </si>
  <si>
    <t>début</t>
  </si>
  <si>
    <t>fin</t>
  </si>
  <si>
    <t>National Novice femme (39)</t>
  </si>
  <si>
    <t>groupe 1 (7)</t>
  </si>
  <si>
    <t>Advanced novice PC</t>
  </si>
  <si>
    <t>groupe 2 (8)</t>
  </si>
  <si>
    <t>groupe 3 (8)</t>
  </si>
  <si>
    <t>Surfaçage</t>
  </si>
  <si>
    <t>groupe 4 (8)</t>
  </si>
  <si>
    <t>groupe 5 (8)</t>
  </si>
  <si>
    <t>National Junior femme (11)</t>
  </si>
  <si>
    <t>groupe 1 (5)</t>
  </si>
  <si>
    <t>Junior PC</t>
  </si>
  <si>
    <t>groupe 2 (6)</t>
  </si>
  <si>
    <t>National Novice Homme (8)</t>
  </si>
  <si>
    <t>Groupe 1 (8)</t>
  </si>
  <si>
    <t>National Benjamin homme+femme (1+19)</t>
  </si>
  <si>
    <t>Intermediate novice</t>
  </si>
  <si>
    <t>groupe 3 (7)</t>
  </si>
  <si>
    <t>National minime femme (37)</t>
  </si>
  <si>
    <t>Advanced novice PL</t>
  </si>
  <si>
    <t>groupe 2 (7)</t>
  </si>
  <si>
    <t>Fin de la première journée</t>
  </si>
  <si>
    <t>Nombre de patineurs</t>
  </si>
  <si>
    <t>National Novice homme+femme (8+39)</t>
  </si>
  <si>
    <t>groupe 1 (8)</t>
  </si>
  <si>
    <t>Groupe 2 (7)</t>
  </si>
  <si>
    <t>Groupe 5 (8)</t>
  </si>
  <si>
    <t>groupe 6 (8)</t>
  </si>
  <si>
    <t>Pause 1h</t>
  </si>
  <si>
    <t>National Poussin femme (4)</t>
  </si>
  <si>
    <t>groupe 1 (4)</t>
  </si>
  <si>
    <t>Junior PL</t>
  </si>
  <si>
    <t>fin de la compétition</t>
  </si>
  <si>
    <t>type de programmes</t>
  </si>
  <si>
    <t>Echauffement</t>
  </si>
  <si>
    <t>temps de programme</t>
  </si>
  <si>
    <t>temps de jugement</t>
  </si>
  <si>
    <t>Adulte argent</t>
  </si>
  <si>
    <t>Adulte bronze</t>
  </si>
  <si>
    <t>Adulte master</t>
  </si>
  <si>
    <t>Adulte or</t>
  </si>
  <si>
    <t>R3 A</t>
  </si>
  <si>
    <t>R3 B</t>
  </si>
  <si>
    <t>R3 C</t>
  </si>
  <si>
    <t>Basic novice</t>
  </si>
  <si>
    <t>Senior PC</t>
  </si>
  <si>
    <t>Senior PL</t>
  </si>
  <si>
    <t>Pause 30mn</t>
  </si>
  <si>
    <t>Pause 1h30</t>
  </si>
  <si>
    <t>Pause 2h</t>
  </si>
  <si>
    <t>Total général</t>
  </si>
  <si>
    <t>V1 du 13/01/2026</t>
  </si>
  <si>
    <t>Début de la Journée</t>
  </si>
  <si>
    <t>Début de la journée</t>
  </si>
  <si>
    <t>Ajust +</t>
  </si>
  <si>
    <t>Ajust -</t>
  </si>
  <si>
    <t>Pause surfacage</t>
  </si>
  <si>
    <t>Pause repas</t>
  </si>
  <si>
    <t xml:space="preserve">Saisir dans les lignes suivantes : </t>
  </si>
  <si>
    <r>
      <t xml:space="preserve">Dans la colonne </t>
    </r>
    <r>
      <rPr>
        <b/>
        <sz val="11"/>
        <color theme="1"/>
        <rFont val="Calibri"/>
        <family val="2"/>
      </rPr>
      <t>Ajust -</t>
    </r>
    <r>
      <rPr>
        <sz val="11"/>
        <color theme="1"/>
        <rFont val="Calibri"/>
        <family val="2"/>
        <charset val="1"/>
      </rPr>
      <t xml:space="preserve"> vous pouvez supprimer un temps d'échauffement si il y a plusieurs regroupements</t>
    </r>
  </si>
  <si>
    <r>
      <t xml:space="preserve">Dans la colonne </t>
    </r>
    <r>
      <rPr>
        <b/>
        <sz val="11"/>
        <color theme="1"/>
        <rFont val="Calibri"/>
        <family val="2"/>
      </rPr>
      <t>Ajust +</t>
    </r>
    <r>
      <rPr>
        <sz val="11"/>
        <color theme="1"/>
        <rFont val="Calibri"/>
        <family val="2"/>
        <charset val="1"/>
      </rPr>
      <t xml:space="preserve">  vous pouvez arrondir la fin de la catégorie ou de la pause repas pour une reprise a une heure spécifique</t>
    </r>
  </si>
  <si>
    <t>Version 8 du 23/01/2026</t>
  </si>
  <si>
    <t>groupe 1 (6) suite</t>
  </si>
  <si>
    <t>groupe 1 (1)</t>
  </si>
  <si>
    <r>
      <t xml:space="preserve">Si vous mettez dans la colonne </t>
    </r>
    <r>
      <rPr>
        <b/>
        <sz val="11"/>
        <color theme="1"/>
        <rFont val="Calibri"/>
        <family val="2"/>
      </rPr>
      <t>Ajust-</t>
    </r>
    <r>
      <rPr>
        <sz val="11"/>
        <color theme="1"/>
        <rFont val="Calibri"/>
        <family val="2"/>
        <charset val="1"/>
      </rPr>
      <t xml:space="preserve"> la même valeur que dans la colonne </t>
    </r>
    <r>
      <rPr>
        <b/>
        <sz val="11"/>
        <color theme="1"/>
        <rFont val="Calibri"/>
        <family val="2"/>
      </rPr>
      <t>Echauffement</t>
    </r>
    <r>
      <rPr>
        <sz val="11"/>
        <color theme="1"/>
        <rFont val="Calibri"/>
        <family val="2"/>
        <charset val="1"/>
      </rPr>
      <t xml:space="preserve"> le temps d'échauffement, le temps de </t>
    </r>
    <r>
      <rPr>
        <b/>
        <sz val="11"/>
        <color theme="1"/>
        <rFont val="Calibri"/>
        <family val="2"/>
      </rPr>
      <t>début</t>
    </r>
    <r>
      <rPr>
        <sz val="11"/>
        <color theme="1"/>
        <rFont val="Calibri"/>
        <family val="2"/>
        <charset val="1"/>
      </rPr>
      <t xml:space="preserve"> et le temps de </t>
    </r>
    <r>
      <rPr>
        <b/>
        <sz val="11"/>
        <color theme="1"/>
        <rFont val="Calibri"/>
        <family val="2"/>
      </rPr>
      <t>fin</t>
    </r>
    <r>
      <rPr>
        <sz val="11"/>
        <color theme="1"/>
        <rFont val="Calibri"/>
        <family val="2"/>
        <charset val="1"/>
      </rPr>
      <t xml:space="preserve"> de la ligne au-dessus seront masqués (même groupe d'échauffement)</t>
    </r>
  </si>
  <si>
    <t>Si vous ne mettez rien dans la case de la colonne B et que en dessous il y a quelque chose alors cela colore la ligne (pour mise en evidence par exemple les catégories et segment concernés)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</si>
</sst>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&quot; €&quot;_ ;_ * \(#,##0.00&quot;) €&quot;_ ;_ * \-??_)&quot; €&quot;_ ;_ @_ "/>
    <numFmt numFmtId="165" formatCode="d/m/yyyy"/>
    <numFmt numFmtId="166" formatCode="dd/mm/yy"/>
    <numFmt numFmtId="167" formatCode="[$-F400]h:mm:ss\ AM/PM"/>
  </numFmts>
  <fonts count="27" x14ac:knownFonts="1">
    <font>
      <sz val="11"/>
      <color theme="1"/>
      <name val="Calibri"/>
      <family val="2"/>
      <charset val="1"/>
    </font>
    <font>
      <sz val="10"/>
      <color theme="1"/>
      <name val="Calibri"/>
      <charset val="1"/>
    </font>
    <font>
      <b/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sz val="11"/>
      <color theme="1"/>
      <name val="Aptos Narrow"/>
      <charset val="1"/>
    </font>
    <font>
      <b/>
      <sz val="10"/>
      <color theme="1"/>
      <name val="Calibri"/>
      <charset val="1"/>
    </font>
    <font>
      <b/>
      <sz val="20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i/>
      <sz val="10"/>
      <color theme="1"/>
      <name val="Calibri"/>
      <family val="2"/>
      <charset val="1"/>
    </font>
    <font>
      <b/>
      <i/>
      <sz val="10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i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15" fillId="0" borderId="0" applyBorder="0" applyProtection="0">
      <alignment horizontal="left"/>
    </xf>
    <xf numFmtId="0" fontId="15" fillId="0" borderId="0" applyBorder="0" applyProtection="0"/>
    <xf numFmtId="0" fontId="15" fillId="0" borderId="0" applyBorder="0" applyProtection="0"/>
    <xf numFmtId="164" fontId="15" fillId="0" borderId="0" applyBorder="0" applyProtection="0"/>
    <xf numFmtId="0" fontId="1" fillId="0" borderId="0"/>
    <xf numFmtId="0" fontId="15" fillId="0" borderId="0"/>
    <xf numFmtId="0" fontId="2" fillId="0" borderId="0" applyBorder="0" applyProtection="0"/>
    <xf numFmtId="0" fontId="15" fillId="2" borderId="0" applyBorder="0" applyProtection="0"/>
    <xf numFmtId="0" fontId="2" fillId="0" borderId="0" applyBorder="0" applyProtection="0">
      <alignment horizontal="left"/>
    </xf>
    <xf numFmtId="0" fontId="15" fillId="0" borderId="0" applyBorder="0" applyProtection="0"/>
  </cellStyleXfs>
  <cellXfs count="87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/>
    <xf numFmtId="0" fontId="0" fillId="0" borderId="0" xfId="0" applyAlignment="1" applyProtection="1">
      <alignment horizontal="left"/>
    </xf>
    <xf numFmtId="0" fontId="0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14" fontId="0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/>
    <xf numFmtId="0" fontId="5" fillId="0" borderId="0" xfId="0" applyFont="1" applyAlignment="1" applyProtection="1"/>
    <xf numFmtId="0" fontId="0" fillId="0" borderId="0" xfId="0" applyAlignment="1" applyProtection="1">
      <alignment horizontal="center"/>
    </xf>
    <xf numFmtId="0" fontId="0" fillId="0" borderId="0" xfId="6" applyFont="1" applyAlignment="1" applyProtection="1"/>
    <xf numFmtId="0" fontId="0" fillId="0" borderId="0" xfId="6" applyFont="1" applyAlignment="1" applyProtection="1">
      <alignment horizontal="center"/>
    </xf>
    <xf numFmtId="0" fontId="7" fillId="0" borderId="0" xfId="6" applyFont="1" applyAlignment="1" applyProtection="1"/>
    <xf numFmtId="21" fontId="0" fillId="0" borderId="0" xfId="6" applyNumberFormat="1" applyFont="1" applyAlignment="1" applyProtection="1"/>
    <xf numFmtId="21" fontId="0" fillId="4" borderId="3" xfId="6" applyNumberFormat="1" applyFont="1" applyFill="1" applyBorder="1" applyAlignment="1" applyProtection="1"/>
    <xf numFmtId="21" fontId="0" fillId="4" borderId="3" xfId="6" applyNumberFormat="1" applyFont="1" applyFill="1" applyBorder="1" applyAlignment="1" applyProtection="1">
      <alignment horizontal="right"/>
    </xf>
    <xf numFmtId="0" fontId="13" fillId="3" borderId="1" xfId="0" applyFont="1" applyFill="1" applyBorder="1" applyAlignment="1" applyProtection="1"/>
    <xf numFmtId="0" fontId="0" fillId="0" borderId="1" xfId="0" applyFont="1" applyBorder="1" applyAlignment="1" applyProtection="1"/>
    <xf numFmtId="21" fontId="0" fillId="0" borderId="1" xfId="0" applyNumberFormat="1" applyBorder="1" applyAlignment="1" applyProtection="1"/>
    <xf numFmtId="0" fontId="14" fillId="0" borderId="0" xfId="0" applyFont="1" applyAlignment="1" applyProtection="1">
      <alignment horizontal="left" readingOrder="1"/>
    </xf>
    <xf numFmtId="0" fontId="0" fillId="0" borderId="0" xfId="6" applyFont="1" applyFill="1" applyAlignment="1" applyProtection="1"/>
    <xf numFmtId="0" fontId="6" fillId="0" borderId="0" xfId="6" applyFont="1" applyBorder="1" applyAlignment="1" applyProtection="1">
      <alignment vertical="center"/>
    </xf>
    <xf numFmtId="0" fontId="8" fillId="0" borderId="0" xfId="6" applyFont="1" applyBorder="1" applyAlignment="1" applyProtection="1">
      <alignment vertical="center"/>
    </xf>
    <xf numFmtId="21" fontId="0" fillId="4" borderId="4" xfId="6" applyNumberFormat="1" applyFont="1" applyFill="1" applyBorder="1" applyAlignment="1" applyProtection="1"/>
    <xf numFmtId="21" fontId="0" fillId="4" borderId="4" xfId="6" applyNumberFormat="1" applyFont="1" applyFill="1" applyBorder="1" applyAlignment="1" applyProtection="1">
      <alignment horizontal="right"/>
    </xf>
    <xf numFmtId="0" fontId="10" fillId="5" borderId="1" xfId="6" applyFont="1" applyFill="1" applyBorder="1" applyAlignment="1" applyProtection="1">
      <alignment horizontal="center"/>
    </xf>
    <xf numFmtId="0" fontId="0" fillId="0" borderId="0" xfId="0" pivotButton="1"/>
    <xf numFmtId="0" fontId="0" fillId="0" borderId="0" xfId="0" applyNumberFormat="1"/>
    <xf numFmtId="20" fontId="0" fillId="0" borderId="0" xfId="6" applyNumberFormat="1" applyFont="1" applyAlignment="1" applyProtection="1"/>
    <xf numFmtId="20" fontId="10" fillId="5" borderId="1" xfId="6" applyNumberFormat="1" applyFont="1" applyFill="1" applyBorder="1" applyAlignment="1" applyProtection="1">
      <alignment horizontal="center"/>
    </xf>
    <xf numFmtId="0" fontId="19" fillId="0" borderId="5" xfId="6" applyFont="1" applyBorder="1" applyAlignment="1" applyProtection="1"/>
    <xf numFmtId="0" fontId="18" fillId="0" borderId="5" xfId="6" applyFont="1" applyBorder="1" applyAlignment="1" applyProtection="1"/>
    <xf numFmtId="0" fontId="10" fillId="6" borderId="1" xfId="6" applyFont="1" applyFill="1" applyBorder="1" applyAlignment="1" applyProtection="1">
      <alignment horizontal="center"/>
    </xf>
    <xf numFmtId="20" fontId="10" fillId="6" borderId="1" xfId="6" applyNumberFormat="1" applyFont="1" applyFill="1" applyBorder="1" applyAlignment="1" applyProtection="1">
      <alignment horizontal="center"/>
    </xf>
    <xf numFmtId="0" fontId="19" fillId="0" borderId="1" xfId="6" applyFont="1" applyBorder="1" applyAlignment="1" applyProtection="1">
      <alignment horizontal="center"/>
    </xf>
    <xf numFmtId="0" fontId="18" fillId="0" borderId="6" xfId="6" applyFont="1" applyBorder="1" applyAlignment="1" applyProtection="1"/>
    <xf numFmtId="0" fontId="18" fillId="0" borderId="6" xfId="6" applyFont="1" applyBorder="1" applyAlignment="1" applyProtection="1">
      <alignment horizontal="center"/>
    </xf>
    <xf numFmtId="0" fontId="19" fillId="0" borderId="7" xfId="6" applyFont="1" applyBorder="1" applyAlignment="1" applyProtection="1"/>
    <xf numFmtId="0" fontId="18" fillId="0" borderId="3" xfId="6" applyFont="1" applyBorder="1" applyAlignment="1" applyProtection="1">
      <alignment wrapText="1"/>
    </xf>
    <xf numFmtId="0" fontId="18" fillId="0" borderId="3" xfId="6" applyFont="1" applyBorder="1" applyAlignment="1" applyProtection="1">
      <alignment horizontal="center"/>
    </xf>
    <xf numFmtId="20" fontId="18" fillId="0" borderId="1" xfId="6" applyNumberFormat="1" applyFont="1" applyBorder="1" applyAlignment="1" applyProtection="1"/>
    <xf numFmtId="0" fontId="1" fillId="0" borderId="1" xfId="0" applyFont="1" applyBorder="1" applyAlignment="1" applyProtection="1"/>
    <xf numFmtId="14" fontId="1" fillId="0" borderId="1" xfId="0" applyNumberFormat="1" applyFont="1" applyBorder="1" applyAlignment="1" applyProtection="1"/>
    <xf numFmtId="165" fontId="1" fillId="0" borderId="1" xfId="0" applyNumberFormat="1" applyFont="1" applyBorder="1" applyAlignment="1" applyProtection="1"/>
    <xf numFmtId="0" fontId="0" fillId="0" borderId="1" xfId="0" applyBorder="1" applyAlignment="1" applyProtection="1">
      <alignment horizontal="left"/>
    </xf>
    <xf numFmtId="21" fontId="0" fillId="0" borderId="1" xfId="6" applyNumberFormat="1" applyFont="1" applyFill="1" applyBorder="1" applyAlignment="1" applyProtection="1"/>
    <xf numFmtId="21" fontId="0" fillId="0" borderId="1" xfId="6" applyNumberFormat="1" applyFont="1" applyFill="1" applyBorder="1" applyAlignment="1" applyProtection="1">
      <alignment horizontal="right"/>
    </xf>
    <xf numFmtId="0" fontId="23" fillId="0" borderId="0" xfId="0" applyFont="1" applyAlignment="1" applyProtection="1"/>
    <xf numFmtId="0" fontId="24" fillId="0" borderId="0" xfId="0" applyFont="1" applyAlignment="1" applyProtection="1"/>
    <xf numFmtId="0" fontId="25" fillId="0" borderId="1" xfId="6" applyFont="1" applyBorder="1" applyAlignment="1" applyProtection="1"/>
    <xf numFmtId="167" fontId="6" fillId="0" borderId="0" xfId="6" applyNumberFormat="1" applyFont="1" applyBorder="1" applyAlignment="1" applyProtection="1">
      <alignment vertical="center"/>
    </xf>
    <xf numFmtId="167" fontId="8" fillId="0" borderId="0" xfId="6" applyNumberFormat="1" applyFont="1" applyBorder="1" applyAlignment="1" applyProtection="1">
      <alignment vertical="center"/>
    </xf>
    <xf numFmtId="167" fontId="0" fillId="0" borderId="0" xfId="6" applyNumberFormat="1" applyFont="1" applyAlignment="1" applyProtection="1"/>
    <xf numFmtId="167" fontId="10" fillId="6" borderId="1" xfId="6" applyNumberFormat="1" applyFont="1" applyFill="1" applyBorder="1" applyAlignment="1" applyProtection="1">
      <alignment horizontal="center"/>
    </xf>
    <xf numFmtId="167" fontId="0" fillId="0" borderId="1" xfId="6" applyNumberFormat="1" applyFont="1" applyFill="1" applyBorder="1" applyAlignment="1" applyProtection="1">
      <alignment horizontal="right"/>
    </xf>
    <xf numFmtId="166" fontId="25" fillId="0" borderId="1" xfId="6" applyNumberFormat="1" applyFont="1" applyBorder="1" applyAlignment="1" applyProtection="1">
      <protection locked="0"/>
    </xf>
    <xf numFmtId="20" fontId="18" fillId="0" borderId="1" xfId="6" applyNumberFormat="1" applyFont="1" applyBorder="1" applyAlignment="1" applyProtection="1">
      <protection locked="0"/>
    </xf>
    <xf numFmtId="167" fontId="0" fillId="3" borderId="3" xfId="6" applyNumberFormat="1" applyFont="1" applyFill="1" applyBorder="1" applyAlignment="1" applyProtection="1">
      <alignment horizontal="right"/>
      <protection locked="0"/>
    </xf>
    <xf numFmtId="167" fontId="0" fillId="3" borderId="4" xfId="6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</xf>
    <xf numFmtId="20" fontId="18" fillId="0" borderId="7" xfId="6" applyNumberFormat="1" applyFont="1" applyBorder="1" applyAlignment="1" applyProtection="1">
      <alignment horizontal="right" vertical="center"/>
    </xf>
    <xf numFmtId="0" fontId="8" fillId="0" borderId="0" xfId="6" applyFont="1" applyBorder="1" applyAlignment="1" applyProtection="1">
      <alignment horizontal="center" vertical="center"/>
      <protection locked="0"/>
    </xf>
    <xf numFmtId="0" fontId="6" fillId="0" borderId="0" xfId="6" applyFont="1" applyBorder="1" applyAlignment="1" applyProtection="1">
      <alignment horizontal="center" vertical="center"/>
      <protection locked="0"/>
    </xf>
    <xf numFmtId="20" fontId="9" fillId="0" borderId="8" xfId="6" applyNumberFormat="1" applyFont="1" applyBorder="1" applyAlignment="1" applyProtection="1">
      <alignment horizontal="right"/>
      <protection locked="0"/>
    </xf>
    <xf numFmtId="0" fontId="8" fillId="0" borderId="0" xfId="6" applyFont="1" applyBorder="1" applyAlignment="1" applyProtection="1">
      <alignment horizontal="center" vertical="center"/>
    </xf>
    <xf numFmtId="0" fontId="6" fillId="0" borderId="0" xfId="6" applyFont="1" applyBorder="1" applyAlignment="1" applyProtection="1">
      <alignment horizontal="center" vertical="center"/>
    </xf>
    <xf numFmtId="0" fontId="18" fillId="0" borderId="1" xfId="6" applyFont="1" applyFill="1" applyBorder="1" applyAlignment="1" applyProtection="1"/>
    <xf numFmtId="0" fontId="18" fillId="0" borderId="1" xfId="6" applyFont="1" applyFill="1" applyBorder="1" applyAlignment="1" applyProtection="1">
      <alignment horizontal="center"/>
    </xf>
    <xf numFmtId="20" fontId="18" fillId="0" borderId="1" xfId="6" applyNumberFormat="1" applyFont="1" applyFill="1" applyBorder="1" applyAlignment="1" applyProtection="1">
      <alignment horizontal="right"/>
      <protection locked="0"/>
    </xf>
    <xf numFmtId="0" fontId="0" fillId="0" borderId="1" xfId="6" applyFont="1" applyFill="1" applyBorder="1" applyAlignment="1" applyProtection="1">
      <alignment horizontal="center"/>
    </xf>
    <xf numFmtId="0" fontId="26" fillId="0" borderId="3" xfId="6" applyFont="1" applyFill="1" applyBorder="1" applyAlignment="1" applyProtection="1">
      <alignment wrapText="1"/>
      <protection locked="0"/>
    </xf>
    <xf numFmtId="0" fontId="26" fillId="0" borderId="3" xfId="6" applyFont="1" applyFill="1" applyBorder="1" applyAlignment="1" applyProtection="1">
      <alignment horizontal="center"/>
      <protection locked="0"/>
    </xf>
    <xf numFmtId="20" fontId="26" fillId="0" borderId="3" xfId="6" applyNumberFormat="1" applyFont="1" applyFill="1" applyBorder="1" applyAlignment="1" applyProtection="1"/>
    <xf numFmtId="21" fontId="26" fillId="0" borderId="3" xfId="6" applyNumberFormat="1" applyFont="1" applyFill="1" applyBorder="1" applyAlignment="1" applyProtection="1"/>
    <xf numFmtId="21" fontId="26" fillId="0" borderId="3" xfId="6" applyNumberFormat="1" applyFont="1" applyFill="1" applyBorder="1" applyAlignment="1" applyProtection="1">
      <alignment horizontal="right"/>
    </xf>
    <xf numFmtId="167" fontId="26" fillId="0" borderId="3" xfId="6" applyNumberFormat="1" applyFont="1" applyFill="1" applyBorder="1" applyAlignment="1" applyProtection="1">
      <alignment horizontal="right"/>
      <protection locked="0"/>
    </xf>
    <xf numFmtId="0" fontId="26" fillId="0" borderId="3" xfId="6" applyFont="1" applyFill="1" applyBorder="1" applyAlignment="1" applyProtection="1">
      <protection locked="0"/>
    </xf>
    <xf numFmtId="0" fontId="26" fillId="0" borderId="4" xfId="6" applyFont="1" applyFill="1" applyBorder="1" applyAlignment="1" applyProtection="1">
      <protection locked="0"/>
    </xf>
    <xf numFmtId="0" fontId="26" fillId="0" borderId="4" xfId="6" applyFont="1" applyFill="1" applyBorder="1" applyAlignment="1" applyProtection="1">
      <alignment horizontal="center"/>
      <protection locked="0"/>
    </xf>
    <xf numFmtId="21" fontId="26" fillId="0" borderId="4" xfId="6" applyNumberFormat="1" applyFont="1" applyFill="1" applyBorder="1" applyAlignment="1" applyProtection="1"/>
    <xf numFmtId="21" fontId="26" fillId="0" borderId="4" xfId="6" applyNumberFormat="1" applyFont="1" applyFill="1" applyBorder="1" applyAlignment="1" applyProtection="1">
      <alignment horizontal="right"/>
    </xf>
    <xf numFmtId="167" fontId="26" fillId="0" borderId="4" xfId="6" applyNumberFormat="1" applyFont="1" applyFill="1" applyBorder="1" applyAlignment="1" applyProtection="1">
      <alignment horizontal="right"/>
      <protection locked="0"/>
    </xf>
    <xf numFmtId="0" fontId="26" fillId="0" borderId="2" xfId="6" applyFont="1" applyFill="1" applyBorder="1" applyAlignment="1" applyProtection="1">
      <alignment wrapText="1"/>
      <protection locked="0"/>
    </xf>
    <xf numFmtId="0" fontId="26" fillId="0" borderId="2" xfId="6" applyFont="1" applyFill="1" applyBorder="1" applyAlignment="1" applyProtection="1">
      <alignment horizontal="center"/>
      <protection locked="0"/>
    </xf>
    <xf numFmtId="20" fontId="26" fillId="0" borderId="2" xfId="6" applyNumberFormat="1" applyFont="1" applyFill="1" applyBorder="1" applyAlignment="1" applyProtection="1"/>
    <xf numFmtId="20" fontId="26" fillId="0" borderId="0" xfId="6" applyNumberFormat="1" applyFont="1" applyFill="1" applyAlignment="1" applyProtection="1"/>
  </cellXfs>
  <cellStyles count="11">
    <cellStyle name="Catégorie de la table dynamique" xfId="1" xr:uid="{00000000-0005-0000-0000-000006000000}"/>
    <cellStyle name="Champ de la table dynamique" xfId="2" xr:uid="{00000000-0005-0000-0000-000007000000}"/>
    <cellStyle name="Coin de la table dynamique" xfId="3" xr:uid="{00000000-0005-0000-0000-000008000000}"/>
    <cellStyle name="Monétaire 2" xfId="4" xr:uid="{00000000-0005-0000-0000-000009000000}"/>
    <cellStyle name="Normal" xfId="0" builtinId="0"/>
    <cellStyle name="Normal 2" xfId="5" xr:uid="{00000000-0005-0000-0000-00000A000000}"/>
    <cellStyle name="Normal 2 2" xfId="6" xr:uid="{00000000-0005-0000-0000-00000B000000}"/>
    <cellStyle name="Résultat de la table dynamique" xfId="7" xr:uid="{00000000-0005-0000-0000-00000C000000}"/>
    <cellStyle name="Sans nom1" xfId="8" xr:uid="{00000000-0005-0000-0000-00000D000000}"/>
    <cellStyle name="Titre de la table dynamique" xfId="9" xr:uid="{00000000-0005-0000-0000-00000E000000}"/>
    <cellStyle name="Valeur de la table dynamique" xfId="10" xr:uid="{00000000-0005-0000-0000-00000F000000}"/>
  </cellStyles>
  <dxfs count="36">
    <dxf>
      <font>
        <b/>
        <i val="0"/>
      </font>
      <fill>
        <patternFill>
          <bgColor theme="7" tint="0.79998168889431442"/>
        </patternFill>
      </fill>
    </dxf>
    <dxf>
      <font>
        <sz val="11"/>
        <color theme="0" tint="-0.14996795556505021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sz val="11"/>
        <color theme="0" tint="-0.14996795556505021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93C47D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E6B8AF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9FC5E8"/>
        </patternFill>
      </fill>
    </dxf>
    <dxf>
      <font>
        <sz val="11"/>
        <color theme="0" tint="-0.14996795556505021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sz val="11"/>
        <color theme="0" tint="-0.14996795556505021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sz val="11"/>
        <color theme="0" tint="-0.14996795556505021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sz val="11"/>
        <color rgb="FFFFFFFF"/>
        <name val="Calibri"/>
        <family val="2"/>
        <charset val="1"/>
      </font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  <dxf>
      <font>
        <b/>
        <i/>
        <sz val="11"/>
        <color rgb="FF000000"/>
        <name val="Calibri"/>
        <family val="2"/>
        <charset val="1"/>
      </font>
      <fill>
        <patternFill>
          <bgColor theme="0" tint="-0.1499984740745262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D7"/>
      <rgbColor rgb="FF9FC5E8"/>
      <rgbColor rgb="FFFF99CC"/>
      <rgbColor rgb="FFCC99FF"/>
      <rgbColor rgb="FFE6B8AF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78120</xdr:rowOff>
    </xdr:from>
    <xdr:to>
      <xdr:col>1</xdr:col>
      <xdr:colOff>148680</xdr:colOff>
      <xdr:row>17</xdr:row>
      <xdr:rowOff>141120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r="38501" b="62117"/>
        <a:stretch/>
      </xdr:blipFill>
      <xdr:spPr>
        <a:xfrm>
          <a:off x="0" y="2233440"/>
          <a:ext cx="3684240" cy="12060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1447560</xdr:colOff>
      <xdr:row>14</xdr:row>
      <xdr:rowOff>0</xdr:rowOff>
    </xdr:from>
    <xdr:to>
      <xdr:col>3</xdr:col>
      <xdr:colOff>657225</xdr:colOff>
      <xdr:row>16</xdr:row>
      <xdr:rowOff>93240</xdr:rowOff>
    </xdr:to>
    <xdr:cxnSp macro="">
      <xdr:nvCxnSpPr>
        <xdr:cNvPr id="3" name="Lien droi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47560" y="2743200"/>
          <a:ext cx="4076940" cy="474240"/>
        </a:xfrm>
        <a:prstGeom prst="straightConnector1">
          <a:avLst/>
        </a:prstGeom>
        <a:ln w="25400">
          <a:solidFill>
            <a:srgbClr val="FF0000"/>
          </a:solidFill>
          <a:miter/>
          <a:tailEnd type="stealth" w="lg" len="lg"/>
        </a:ln>
      </xdr:spPr>
    </xdr:cxnSp>
    <xdr:clientData/>
  </xdr:twoCellAnchor>
  <xdr:twoCellAnchor editAs="oneCell">
    <xdr:from>
      <xdr:col>3</xdr:col>
      <xdr:colOff>723795</xdr:colOff>
      <xdr:row>11</xdr:row>
      <xdr:rowOff>183060</xdr:rowOff>
    </xdr:from>
    <xdr:to>
      <xdr:col>9</xdr:col>
      <xdr:colOff>203715</xdr:colOff>
      <xdr:row>19</xdr:row>
      <xdr:rowOff>65280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91070" y="2354760"/>
          <a:ext cx="4051920" cy="14062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19</xdr:row>
      <xdr:rowOff>68760</xdr:rowOff>
    </xdr:from>
    <xdr:to>
      <xdr:col>0</xdr:col>
      <xdr:colOff>3254040</xdr:colOff>
      <xdr:row>25</xdr:row>
      <xdr:rowOff>74520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747960"/>
          <a:ext cx="3254040" cy="114876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0</xdr:col>
      <xdr:colOff>1733250</xdr:colOff>
      <xdr:row>19</xdr:row>
      <xdr:rowOff>38100</xdr:rowOff>
    </xdr:from>
    <xdr:to>
      <xdr:col>2</xdr:col>
      <xdr:colOff>123825</xdr:colOff>
      <xdr:row>21</xdr:row>
      <xdr:rowOff>32130</xdr:rowOff>
    </xdr:to>
    <xdr:cxnSp macro="">
      <xdr:nvCxnSpPr>
        <xdr:cNvPr id="6" name="Lien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1733250" y="3733800"/>
          <a:ext cx="2495850" cy="375030"/>
        </a:xfrm>
        <a:prstGeom prst="straightConnector1">
          <a:avLst/>
        </a:prstGeom>
        <a:ln w="25400">
          <a:solidFill>
            <a:srgbClr val="FF0000"/>
          </a:solidFill>
          <a:miter/>
          <a:tailEnd type="stealth" w="lg" len="lg"/>
        </a:ln>
      </xdr:spPr>
    </xdr:cxnSp>
    <xdr:clientData/>
  </xdr:twoCellAnchor>
  <xdr:twoCellAnchor editAs="oneCell">
    <xdr:from>
      <xdr:col>7</xdr:col>
      <xdr:colOff>68625</xdr:colOff>
      <xdr:row>25</xdr:row>
      <xdr:rowOff>171720</xdr:rowOff>
    </xdr:from>
    <xdr:to>
      <xdr:col>10</xdr:col>
      <xdr:colOff>712875</xdr:colOff>
      <xdr:row>36</xdr:row>
      <xdr:rowOff>39075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983900" y="5010420"/>
          <a:ext cx="2930250" cy="197238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1013100</xdr:colOff>
      <xdr:row>1</xdr:row>
      <xdr:rowOff>38100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27725" cy="8001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1013100</xdr:colOff>
      <xdr:row>1</xdr:row>
      <xdr:rowOff>37200</xdr:rowOff>
    </xdr:to>
    <xdr:pic>
      <xdr:nvPicPr>
        <xdr:cNvPr id="7" name="Imag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727725" cy="799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les Rols" refreshedDate="46035.780521990739" createdVersion="8" refreshedVersion="8" minRefreshableVersion="3" recordCount="139" xr:uid="{324AF866-CE76-4C8C-817A-64C9902B12E9}">
  <cacheSource type="worksheet">
    <worksheetSource ref="A2:G200" sheet="Inscrits"/>
  </cacheSource>
  <cacheFields count="7">
    <cacheField name="Catégorie" numFmtId="0">
      <sharedItems containsBlank="1" count="6">
        <s v="National Benjamin"/>
        <s v="National Junior"/>
        <s v="National Minime"/>
        <s v="National Novice"/>
        <s v="National Poussin"/>
        <m/>
      </sharedItems>
    </cacheField>
    <cacheField name="Genre Femme/Homme ou couple" numFmtId="0">
      <sharedItems containsBlank="1" count="3">
        <s v="Femme"/>
        <s v="Homme"/>
        <m/>
      </sharedItems>
    </cacheField>
    <cacheField name="Club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Numéro de Licence" numFmtId="0">
      <sharedItems containsString="0" containsBlank="1" containsNumber="1" containsInteger="1" minValue="70530" maxValue="308942"/>
    </cacheField>
    <cacheField name=" jj/mm/aa" numFmtId="0">
      <sharedItems containsNonDate="0" containsDate="1" containsString="0" containsBlank="1" minDate="2006-09-06T00:00:00" maxDate="2017-08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x v="0"/>
    <x v="0"/>
    <s v="Champigny Csg"/>
    <s v="PALNITCHII"/>
    <s v="Monica-Alexandra"/>
    <n v="260526"/>
    <d v="2015-09-14T00:00:00"/>
  </r>
  <r>
    <x v="0"/>
    <x v="0"/>
    <s v="Strasbourg Alsace Csg"/>
    <s v="BRUNO"/>
    <s v="Vittoria"/>
    <n v="265719"/>
    <d v="2016-07-10T00:00:00"/>
  </r>
  <r>
    <x v="0"/>
    <x v="0"/>
    <s v="Annecy Sports Glace"/>
    <s v="CHEVALLIER"/>
    <s v="Ilou"/>
    <n v="252805"/>
    <d v="2015-09-25T00:00:00"/>
  </r>
  <r>
    <x v="0"/>
    <x v="0"/>
    <s v="Garges Les Gonesses Csg"/>
    <s v="EAGLETON"/>
    <s v="Angelina"/>
    <n v="267355"/>
    <d v="2015-10-27T00:00:00"/>
  </r>
  <r>
    <x v="0"/>
    <x v="0"/>
    <s v="Mulhouse Asg"/>
    <s v="DALLEM"/>
    <s v="Lise"/>
    <n v="253882"/>
    <d v="2016-03-16T00:00:00"/>
  </r>
  <r>
    <x v="0"/>
    <x v="0"/>
    <s v="Club Olympique De Courbevoie"/>
    <s v="SIBIRIL"/>
    <s v="Juliette"/>
    <n v="263965"/>
    <d v="2017-01-06T00:00:00"/>
  </r>
  <r>
    <x v="0"/>
    <x v="0"/>
    <s v="Marseille Phoceenne Sg"/>
    <s v="MORTELETTE SALA SABATE"/>
    <s v="Maria"/>
    <n v="246582"/>
    <d v="2015-10-29T00:00:00"/>
  </r>
  <r>
    <x v="0"/>
    <x v="0"/>
    <s v="Strasbourg Alsace Csg"/>
    <s v="DILLENSEGER"/>
    <s v="Constance"/>
    <n v="280028"/>
    <d v="2016-10-12T00:00:00"/>
  </r>
  <r>
    <x v="0"/>
    <x v="0"/>
    <s v="Dammarie Csg"/>
    <s v="LING"/>
    <s v="Nova"/>
    <n v="274736"/>
    <d v="2016-10-27T00:00:00"/>
  </r>
  <r>
    <x v="0"/>
    <x v="0"/>
    <s v="Clermont Auvergne Patinage Artistique"/>
    <s v="CHENNELL"/>
    <s v="Alicia"/>
    <n v="254360"/>
    <d v="2016-07-20T00:00:00"/>
  </r>
  <r>
    <x v="0"/>
    <x v="0"/>
    <s v="Briancon Les Escartons"/>
    <s v="POEY"/>
    <s v="Alize"/>
    <n v="265045"/>
    <d v="2016-01-27T00:00:00"/>
  </r>
  <r>
    <x v="0"/>
    <x v="0"/>
    <s v="Montpellier Mediterranee Metropole Patinage"/>
    <s v="AZEMA"/>
    <s v="Saori"/>
    <n v="269194"/>
    <d v="2016-07-13T00:00:00"/>
  </r>
  <r>
    <x v="0"/>
    <x v="0"/>
    <s v="Alpe D'huez Patinage Club"/>
    <s v="LEIVA MARCON"/>
    <s v="Lyana"/>
    <n v="290178"/>
    <d v="2016-11-12T00:00:00"/>
  </r>
  <r>
    <x v="0"/>
    <x v="0"/>
    <s v="Dammarie Csg"/>
    <s v="MESQUITA"/>
    <s v="Lana"/>
    <n v="263920"/>
    <d v="2015-09-11T00:00:00"/>
  </r>
  <r>
    <x v="0"/>
    <x v="0"/>
    <s v="Clermont Auvergne Patinage Artistique"/>
    <s v="LEBRUN"/>
    <s v="Julia"/>
    <n v="268963"/>
    <d v="2016-05-10T00:00:00"/>
  </r>
  <r>
    <x v="0"/>
    <x v="0"/>
    <s v="Megeve Patinage Artistique"/>
    <s v="BUISSON"/>
    <s v="Alix"/>
    <n v="263322"/>
    <d v="2015-10-22T00:00:00"/>
  </r>
  <r>
    <x v="0"/>
    <x v="0"/>
    <s v="Paris Club Francais Volants"/>
    <s v="GARLEANU"/>
    <s v="Charlotte"/>
    <n v="283139"/>
    <d v="2015-10-12T00:00:00"/>
  </r>
  <r>
    <x v="0"/>
    <x v="0"/>
    <s v="Alpe D'huez Patinage Club"/>
    <s v="SAUVETRE"/>
    <s v="Melia"/>
    <n v="268168"/>
    <d v="2016-05-25T00:00:00"/>
  </r>
  <r>
    <x v="0"/>
    <x v="0"/>
    <s v="Megeve Patinage Artistique"/>
    <s v="BOTTOLLIER LASQUIN"/>
    <s v="Andrea"/>
    <n v="279353"/>
    <d v="2015-12-11T00:00:00"/>
  </r>
  <r>
    <x v="0"/>
    <x v="0"/>
    <s v="Neuilly Patinage Artistique"/>
    <s v="DZHEVDET"/>
    <s v="Nilyay"/>
    <n v="282324"/>
    <d v="2016-07-06T00:00:00"/>
  </r>
  <r>
    <x v="0"/>
    <x v="1"/>
    <s v="Toulouse Club De Patinage"/>
    <s v="PITIE"/>
    <s v="Shaims"/>
    <n v="257288"/>
    <d v="2015-07-01T00:00:00"/>
  </r>
  <r>
    <x v="1"/>
    <x v="0"/>
    <s v="Association Nice Baie Des Anges"/>
    <s v="LIISANANTTI"/>
    <s v="Fanny Sofia"/>
    <n v="222327"/>
    <d v="2009-01-08T00:00:00"/>
  </r>
  <r>
    <x v="1"/>
    <x v="0"/>
    <s v="Asnieres Patinage"/>
    <s v="PANNEAU-THIERY"/>
    <s v="Lola"/>
    <n v="207708"/>
    <d v="2007-11-03T00:00:00"/>
  </r>
  <r>
    <x v="1"/>
    <x v="0"/>
    <s v="Association Nice Baie Des Anges"/>
    <s v="MORLON"/>
    <s v="Lilou"/>
    <n v="212796"/>
    <d v="2009-04-12T00:00:00"/>
  </r>
  <r>
    <x v="1"/>
    <x v="0"/>
    <s v="Stade Poitevin Club De Glace"/>
    <s v="BUSSON"/>
    <s v="Marine"/>
    <n v="70530"/>
    <d v="2006-09-06T00:00:00"/>
  </r>
  <r>
    <x v="1"/>
    <x v="0"/>
    <s v="Montpellier Mediterranee Metropole Patinage"/>
    <s v="CHUBENKO"/>
    <s v="Yelyzaveta"/>
    <n v="279505"/>
    <d v="2008-08-19T00:00:00"/>
  </r>
  <r>
    <x v="1"/>
    <x v="0"/>
    <s v="Briancon Les Escartons"/>
    <s v="CONFORT"/>
    <s v="Lily"/>
    <n v="219306"/>
    <d v="2009-06-20T00:00:00"/>
  </r>
  <r>
    <x v="1"/>
    <x v="0"/>
    <s v="Montpellier Mediterranee Metropole Patinage"/>
    <s v="MELLONE"/>
    <s v="Marilou"/>
    <n v="220847"/>
    <d v="2008-06-18T00:00:00"/>
  </r>
  <r>
    <x v="1"/>
    <x v="0"/>
    <s v="Roannais Patinage Artistique"/>
    <s v="WARIN"/>
    <s v="Emma"/>
    <n v="221411"/>
    <d v="2009-05-12T00:00:00"/>
  </r>
  <r>
    <x v="1"/>
    <x v="0"/>
    <s v="Briancon Les Escartons"/>
    <s v="KACI"/>
    <s v="Lola"/>
    <n v="104790"/>
    <d v="2008-11-04T00:00:00"/>
  </r>
  <r>
    <x v="1"/>
    <x v="0"/>
    <s v="Stade Poitevin Club De Glace"/>
    <s v="NICORA"/>
    <s v="Rose"/>
    <n v="229015"/>
    <d v="2009-04-28T00:00:00"/>
  </r>
  <r>
    <x v="1"/>
    <x v="0"/>
    <s v="Annecy Sports Glace"/>
    <s v="VLASENKO"/>
    <s v="LILIA"/>
    <n v="218271"/>
    <d v="2008-02-06T00:00:00"/>
  </r>
  <r>
    <x v="2"/>
    <x v="0"/>
    <s v="Dammarie Csg"/>
    <s v="REBOULLET"/>
    <s v="Anna"/>
    <n v="243776"/>
    <d v="2014-10-09T00:00:00"/>
  </r>
  <r>
    <x v="2"/>
    <x v="0"/>
    <s v="Clermont Auvergne Patinage Artistique"/>
    <s v="VERNHES"/>
    <s v="Agathe"/>
    <n v="247336"/>
    <d v="2013-01-21T00:00:00"/>
  </r>
  <r>
    <x v="2"/>
    <x v="0"/>
    <s v="Nantes Sports Glace"/>
    <s v="CHARLOT"/>
    <s v="Bella"/>
    <n v="244322"/>
    <d v="2014-12-14T00:00:00"/>
  </r>
  <r>
    <x v="2"/>
    <x v="0"/>
    <s v="Nantes Sports Glace"/>
    <s v="MAGNABAL"/>
    <s v="Chloe"/>
    <n v="237417"/>
    <d v="2012-08-23T00:00:00"/>
  </r>
  <r>
    <x v="2"/>
    <x v="0"/>
    <s v="Asnieres Patinage"/>
    <s v="VANDAMME"/>
    <s v="Muse"/>
    <n v="245012"/>
    <d v="2013-10-11T00:00:00"/>
  </r>
  <r>
    <x v="2"/>
    <x v="0"/>
    <s v="Dunkerque Patinage"/>
    <s v="LUTSEN"/>
    <s v="Lexie"/>
    <n v="260719"/>
    <d v="2014-10-26T00:00:00"/>
  </r>
  <r>
    <x v="2"/>
    <x v="0"/>
    <s v="Paris Club Francais Volants"/>
    <s v="ETIEMBLE"/>
    <s v="Juliette"/>
    <n v="226299"/>
    <d v="2013-02-11T00:00:00"/>
  </r>
  <r>
    <x v="2"/>
    <x v="0"/>
    <s v="Clermont Auvergne Patinage Artistique"/>
    <s v="CHENNELL"/>
    <s v="Noemy"/>
    <n v="227021"/>
    <d v="2012-07-26T00:00:00"/>
  </r>
  <r>
    <x v="2"/>
    <x v="0"/>
    <s v="Grenoble Isere Metropole Patinage"/>
    <s v="GORGY"/>
    <s v="Selene"/>
    <n v="252358"/>
    <d v="2014-07-19T00:00:00"/>
  </r>
  <r>
    <x v="2"/>
    <x v="0"/>
    <s v="Association Nice Baie Des Anges"/>
    <s v="SZENTIVANYI"/>
    <s v="Nora"/>
    <n v="255646"/>
    <d v="2014-12-30T00:00:00"/>
  </r>
  <r>
    <x v="2"/>
    <x v="0"/>
    <s v="Cergy Pontoise Csg"/>
    <s v="CHARVET"/>
    <s v="Mila"/>
    <n v="258715"/>
    <d v="2013-04-04T00:00:00"/>
  </r>
  <r>
    <x v="2"/>
    <x v="0"/>
    <s v="Alpe D'huez Patinage Club"/>
    <s v="SALSINI"/>
    <s v="Lenaura"/>
    <n v="236169"/>
    <d v="2014-04-09T00:00:00"/>
  </r>
  <r>
    <x v="2"/>
    <x v="0"/>
    <s v="Sport De Glace De Metz"/>
    <s v="MILLET PAULAVETS"/>
    <s v="Jade"/>
    <n v="246876"/>
    <d v="2012-09-28T00:00:00"/>
  </r>
  <r>
    <x v="2"/>
    <x v="0"/>
    <s v="Valence Patinage Artistique"/>
    <s v="ARTAUD SAUNDERS"/>
    <s v="Stella"/>
    <n v="227540"/>
    <d v="2012-09-17T00:00:00"/>
  </r>
  <r>
    <x v="2"/>
    <x v="0"/>
    <s v="Paris Club Francais Volants"/>
    <s v="BOUVET"/>
    <s v="Amulia"/>
    <n v="242056"/>
    <d v="2013-06-25T00:00:00"/>
  </r>
  <r>
    <x v="2"/>
    <x v="0"/>
    <s v="Dammarie Csg"/>
    <s v="DEPERRIER"/>
    <s v="Helena"/>
    <n v="226468"/>
    <d v="2013-02-09T00:00:00"/>
  </r>
  <r>
    <x v="2"/>
    <x v="0"/>
    <s v="Club Olympique De Courbevoie"/>
    <s v="KHOUADER"/>
    <s v="Assia"/>
    <n v="227688"/>
    <d v="2012-11-30T00:00:00"/>
  </r>
  <r>
    <x v="2"/>
    <x v="0"/>
    <s v="Garges Les Gonesses Csg"/>
    <s v="EAGLETON"/>
    <s v="Anna"/>
    <n v="267354"/>
    <d v="2014-04-30T00:00:00"/>
  </r>
  <r>
    <x v="2"/>
    <x v="0"/>
    <s v="Charleville Mezieres Sg"/>
    <s v="WEICK"/>
    <s v="Lily"/>
    <n v="261430"/>
    <d v="2012-11-12T00:00:00"/>
  </r>
  <r>
    <x v="2"/>
    <x v="0"/>
    <s v="Association Nice Baie Des Anges"/>
    <s v="ROLLAND"/>
    <s v="Miley"/>
    <n v="247901"/>
    <d v="2012-11-21T00:00:00"/>
  </r>
  <r>
    <x v="2"/>
    <x v="0"/>
    <s v="Brian Joubert Poitiers Glace"/>
    <s v="TKHELIDZE"/>
    <s v="Laetitia"/>
    <n v="251587"/>
    <d v="2013-02-02T00:00:00"/>
  </r>
  <r>
    <x v="2"/>
    <x v="0"/>
    <s v="Dammarie Csg"/>
    <s v="ISMAILI"/>
    <s v="Naomie"/>
    <n v="245787"/>
    <d v="2013-04-15T00:00:00"/>
  </r>
  <r>
    <x v="2"/>
    <x v="0"/>
    <s v="Espar"/>
    <s v="GRUEL"/>
    <s v="Laly"/>
    <n v="242896"/>
    <d v="2012-07-25T00:00:00"/>
  </r>
  <r>
    <x v="2"/>
    <x v="0"/>
    <s v="Dunkerque Patinage"/>
    <s v="WOLFF"/>
    <s v="Cassandre"/>
    <n v="249744"/>
    <d v="2014-08-02T00:00:00"/>
  </r>
  <r>
    <x v="2"/>
    <x v="0"/>
    <s v="Asnieres Patinage"/>
    <s v="MBAYE"/>
    <s v="Jenna"/>
    <n v="266988"/>
    <d v="2014-03-15T00:00:00"/>
  </r>
  <r>
    <x v="2"/>
    <x v="0"/>
    <s v="Anglet Sports De Glace"/>
    <s v="BOZHKOVA"/>
    <s v="Alisa"/>
    <n v="291646"/>
    <d v="2013-09-25T00:00:00"/>
  </r>
  <r>
    <x v="2"/>
    <x v="0"/>
    <s v="Neuilly Patinage Artistique"/>
    <s v="VECCHI TALEB"/>
    <s v="Liya"/>
    <n v="245694"/>
    <d v="2013-06-11T00:00:00"/>
  </r>
  <r>
    <x v="2"/>
    <x v="0"/>
    <s v="Annecy Sports Glace"/>
    <s v="MICHEL"/>
    <s v="Elise"/>
    <n v="300069"/>
    <d v="2014-06-08T00:00:00"/>
  </r>
  <r>
    <x v="2"/>
    <x v="0"/>
    <s v="Alpe D'huez Patinage Club"/>
    <s v="DE GAETANO"/>
    <s v="Maiwenm"/>
    <n v="249893"/>
    <d v="2014-02-21T00:00:00"/>
  </r>
  <r>
    <x v="2"/>
    <x v="0"/>
    <s v="Charleville Mezieres Sg"/>
    <s v="DASILVA-MOUTINHO"/>
    <s v="Elsa"/>
    <n v="228716"/>
    <d v="2012-12-13T00:00:00"/>
  </r>
  <r>
    <x v="2"/>
    <x v="0"/>
    <s v="Briancon Les Escartons"/>
    <s v="BONHOMME"/>
    <s v="Louise"/>
    <n v="238563"/>
    <d v="2012-11-07T00:00:00"/>
  </r>
  <r>
    <x v="2"/>
    <x v="0"/>
    <s v="Chamonix Club Des Sports"/>
    <s v="SVENSSON"/>
    <s v="Avani"/>
    <n v="256810"/>
    <d v="2013-09-16T00:00:00"/>
  </r>
  <r>
    <x v="2"/>
    <x v="0"/>
    <s v="Chamonix Club Des Sports"/>
    <s v="VAN OERS"/>
    <s v="Niarrha Ellys"/>
    <n v="266113"/>
    <d v="2012-08-29T00:00:00"/>
  </r>
  <r>
    <x v="2"/>
    <x v="0"/>
    <s v="Annecy Sports Glace"/>
    <s v="VELATI"/>
    <s v="Juline"/>
    <n v="253256"/>
    <d v="2013-07-11T00:00:00"/>
  </r>
  <r>
    <x v="2"/>
    <x v="0"/>
    <s v="Annecy Sports Glace"/>
    <s v="COLONGIN"/>
    <s v="Tiga"/>
    <n v="266191"/>
    <d v="2014-06-28T00:00:00"/>
  </r>
  <r>
    <x v="2"/>
    <x v="0"/>
    <s v="Neuilly Patinage Artistique"/>
    <s v="DELVALLEE"/>
    <s v="Maily"/>
    <n v="264254"/>
    <d v="2012-11-10T00:00:00"/>
  </r>
  <r>
    <x v="2"/>
    <x v="0"/>
    <s v="Neuilly Patinage Artistique"/>
    <s v="BOUSSION-GIACCHI"/>
    <s v="Lina"/>
    <n v="257945"/>
    <d v="2013-12-02T00:00:00"/>
  </r>
  <r>
    <x v="2"/>
    <x v="0"/>
    <s v="Toulouse Club De Patinage"/>
    <s v="POQUET BELLELLE"/>
    <s v="Camille"/>
    <n v="266800"/>
    <d v="2012-10-19T00:00:00"/>
  </r>
  <r>
    <x v="3"/>
    <x v="0"/>
    <s v="Sport De Glace De Metz"/>
    <s v="MENUT"/>
    <s v="Lalie"/>
    <n v="217624"/>
    <d v="2010-10-18T00:00:00"/>
  </r>
  <r>
    <x v="3"/>
    <x v="0"/>
    <s v="Cergy Pontoise Csg"/>
    <s v="TRASSARD"/>
    <s v="Emelyne"/>
    <n v="217151"/>
    <d v="2012-03-02T00:00:00"/>
  </r>
  <r>
    <x v="3"/>
    <x v="0"/>
    <s v="Amnevillois Club Des Sports De Glace"/>
    <s v="BOUMEZBEUR"/>
    <s v="Melina"/>
    <n v="230456"/>
    <d v="2011-06-24T00:00:00"/>
  </r>
  <r>
    <x v="3"/>
    <x v="0"/>
    <s v="Franconville Sg"/>
    <s v="SEMLALI"/>
    <s v="Hanna"/>
    <n v="197944"/>
    <d v="2010-04-20T00:00:00"/>
  </r>
  <r>
    <x v="3"/>
    <x v="0"/>
    <s v="Alpe D'huez Patinage Club"/>
    <s v="CAROUPAYE TOURNOUD"/>
    <s v="Neila"/>
    <n v="215715"/>
    <d v="2011-11-24T00:00:00"/>
  </r>
  <r>
    <x v="3"/>
    <x v="0"/>
    <s v="Asnieres Patinage"/>
    <s v="DUPARD"/>
    <s v="Josephine"/>
    <n v="219350"/>
    <d v="2011-03-17T00:00:00"/>
  </r>
  <r>
    <x v="3"/>
    <x v="0"/>
    <s v="Montpellier Mediterranee Metropole Patinage"/>
    <s v="CHAMEROIS"/>
    <s v="Lou Anh"/>
    <n v="219338"/>
    <d v="2009-09-28T00:00:00"/>
  </r>
  <r>
    <x v="3"/>
    <x v="0"/>
    <s v="Mulhouse Asg"/>
    <s v="IDOUMGHAR"/>
    <s v="Hind"/>
    <n v="237383"/>
    <d v="2011-08-03T00:00:00"/>
  </r>
  <r>
    <x v="3"/>
    <x v="0"/>
    <s v="Montpellier Mediterranee Metropole Patinage"/>
    <s v="GOUSSARD"/>
    <s v="Celia"/>
    <n v="226293"/>
    <d v="2010-02-02T00:00:00"/>
  </r>
  <r>
    <x v="3"/>
    <x v="0"/>
    <s v="Union Sportive Orleanaise Des Sport De Glace - Usosg"/>
    <s v="DE BLAINE"/>
    <s v="Eylia"/>
    <n v="264253"/>
    <d v="2012-01-14T00:00:00"/>
  </r>
  <r>
    <x v="3"/>
    <x v="0"/>
    <s v="Anglet Sports De Glace"/>
    <s v="AMAT"/>
    <s v="Lison"/>
    <n v="201763"/>
    <d v="2009-10-08T00:00:00"/>
  </r>
  <r>
    <x v="3"/>
    <x v="0"/>
    <s v="Franconville Sg"/>
    <s v="KNIGHT"/>
    <s v="Kiara"/>
    <n v="227401"/>
    <d v="2011-10-29T00:00:00"/>
  </r>
  <r>
    <x v="3"/>
    <x v="0"/>
    <s v="Dammarie Csg"/>
    <s v="DANTENY"/>
    <s v="Melicia"/>
    <n v="229728"/>
    <d v="2012-03-14T00:00:00"/>
  </r>
  <r>
    <x v="3"/>
    <x v="0"/>
    <s v="Brian Joubert Poitiers Glace"/>
    <s v="ROCCHINI"/>
    <s v="Enalia"/>
    <n v="224469"/>
    <d v="2010-12-23T00:00:00"/>
  </r>
  <r>
    <x v="3"/>
    <x v="0"/>
    <s v="Strasbourg Alsace Csg"/>
    <s v="BRUNO"/>
    <s v="Emma"/>
    <n v="258377"/>
    <d v="2012-06-21T00:00:00"/>
  </r>
  <r>
    <x v="3"/>
    <x v="0"/>
    <s v="Neuilly Patinage Artistique"/>
    <s v="NASCIMENTO"/>
    <s v="Keira"/>
    <n v="226788"/>
    <d v="2010-04-01T00:00:00"/>
  </r>
  <r>
    <x v="3"/>
    <x v="0"/>
    <s v="Asnieres Patinage"/>
    <s v="VANDAMME"/>
    <s v="Misha"/>
    <n v="213235"/>
    <d v="2010-07-01T00:00:00"/>
  </r>
  <r>
    <x v="3"/>
    <x v="0"/>
    <s v="Cergy Pontoise Csg"/>
    <s v="GODEC"/>
    <s v="Marion"/>
    <n v="197869"/>
    <d v="2010-02-12T00:00:00"/>
  </r>
  <r>
    <x v="3"/>
    <x v="0"/>
    <s v="Chamonix Club Des Sports"/>
    <s v="SVENSSON"/>
    <s v="Olivia"/>
    <n v="240337"/>
    <d v="2010-09-20T00:00:00"/>
  </r>
  <r>
    <x v="3"/>
    <x v="0"/>
    <s v="Valence Patinage Artistique"/>
    <s v="DORIER"/>
    <s v="Khelia"/>
    <n v="233349"/>
    <d v="2011-09-04T00:00:00"/>
  </r>
  <r>
    <x v="3"/>
    <x v="0"/>
    <s v="Union Sportive Orleanaise Des Sport De Glace - Usosg"/>
    <s v="LEGER"/>
    <s v="Emilie"/>
    <n v="203929"/>
    <d v="2009-07-30T00:00:00"/>
  </r>
  <r>
    <x v="3"/>
    <x v="0"/>
    <s v="Club De Patinage Artistique De Reims"/>
    <s v="RUBTSOVA"/>
    <s v="Uliana"/>
    <n v="308942"/>
    <d v="2010-11-27T00:00:00"/>
  </r>
  <r>
    <x v="3"/>
    <x v="0"/>
    <s v="Asnieres Patinage"/>
    <s v="SLIMANI"/>
    <s v="Aliyah"/>
    <n v="241625"/>
    <d v="2011-03-14T00:00:00"/>
  </r>
  <r>
    <x v="3"/>
    <x v="0"/>
    <s v="Amnevillois Club Des Sports De Glace"/>
    <s v="FILLMANN"/>
    <s v="Siana"/>
    <n v="254015"/>
    <d v="2010-10-21T00:00:00"/>
  </r>
  <r>
    <x v="3"/>
    <x v="0"/>
    <s v="Montpellier Mediterranee Metropole Patinage"/>
    <s v="BERTOMEU"/>
    <s v="Leyna"/>
    <n v="230220"/>
    <d v="2010-10-26T00:00:00"/>
  </r>
  <r>
    <x v="3"/>
    <x v="0"/>
    <s v="Chamonix Club Des Sports"/>
    <s v="POPE"/>
    <s v="Evie"/>
    <n v="217563"/>
    <d v="2010-12-17T00:00:00"/>
  </r>
  <r>
    <x v="3"/>
    <x v="0"/>
    <s v="Patinage Artistique Briviste"/>
    <s v="PEYROUT"/>
    <s v="Lena"/>
    <n v="222220"/>
    <d v="2009-08-04T00:00:00"/>
  </r>
  <r>
    <x v="3"/>
    <x v="0"/>
    <s v="Dunkerque Patinage"/>
    <s v="BARBE"/>
    <s v="Andrea"/>
    <n v="225242"/>
    <d v="2011-02-23T00:00:00"/>
  </r>
  <r>
    <x v="3"/>
    <x v="0"/>
    <s v="Chamonix Club Des Sports"/>
    <s v="TRAN"/>
    <s v="Ninon"/>
    <n v="248769"/>
    <d v="2009-10-18T00:00:00"/>
  </r>
  <r>
    <x v="3"/>
    <x v="0"/>
    <s v="Paris Club Francais Volants"/>
    <s v="GALVAN"/>
    <s v="Heloise"/>
    <n v="227923"/>
    <d v="2012-02-09T00:00:00"/>
  </r>
  <r>
    <x v="3"/>
    <x v="0"/>
    <s v="Paris Club Francais Volants"/>
    <s v="DONICA"/>
    <s v="Juliette"/>
    <n v="207924"/>
    <d v="2011-10-25T00:00:00"/>
  </r>
  <r>
    <x v="3"/>
    <x v="0"/>
    <s v="Champigny Csg"/>
    <s v="MESNIL"/>
    <s v="Constance"/>
    <n v="217782"/>
    <d v="2012-04-05T00:00:00"/>
  </r>
  <r>
    <x v="3"/>
    <x v="0"/>
    <s v="Amnevillois Club Des Sports De Glace"/>
    <s v="BECK"/>
    <s v="Elena"/>
    <n v="222432"/>
    <d v="2011-12-19T00:00:00"/>
  </r>
  <r>
    <x v="3"/>
    <x v="0"/>
    <s v="Megeve Patinage Artistique"/>
    <s v="BARTH"/>
    <s v="Lisa"/>
    <n v="264273"/>
    <d v="2011-12-08T00:00:00"/>
  </r>
  <r>
    <x v="3"/>
    <x v="0"/>
    <s v="Sport De Glace De Metz"/>
    <s v="KLEIN"/>
    <s v="Mathilde"/>
    <n v="255143"/>
    <d v="2009-12-01T00:00:00"/>
  </r>
  <r>
    <x v="3"/>
    <x v="0"/>
    <s v="Asnieres Patinage"/>
    <s v="GARNIER"/>
    <s v="Aurelie"/>
    <n v="229928"/>
    <d v="2010-11-05T00:00:00"/>
  </r>
  <r>
    <x v="3"/>
    <x v="0"/>
    <s v="Briancon Les Escartons"/>
    <s v="TISSERAND"/>
    <s v="Eloise"/>
    <n v="248287"/>
    <d v="2010-07-29T00:00:00"/>
  </r>
  <r>
    <x v="3"/>
    <x v="0"/>
    <s v="Toulouse Club De Patinage"/>
    <s v="VIALA"/>
    <s v="Clemence"/>
    <n v="208629"/>
    <d v="2011-04-27T00:00:00"/>
  </r>
  <r>
    <x v="3"/>
    <x v="0"/>
    <s v="Blagnac Patinage Sur Glace"/>
    <s v="MANIBAL"/>
    <s v="Candice"/>
    <n v="229674"/>
    <d v="2010-06-17T00:00:00"/>
  </r>
  <r>
    <x v="3"/>
    <x v="1"/>
    <s v="Alpe D'huez Patinage Club"/>
    <s v="GAGNEUX OUAKININE"/>
    <s v="Lenny"/>
    <n v="243959"/>
    <d v="2012-04-26T00:00:00"/>
  </r>
  <r>
    <x v="3"/>
    <x v="1"/>
    <s v="Espar"/>
    <s v="ZAMI"/>
    <s v="Lenny"/>
    <n v="225446"/>
    <d v="2011-09-02T00:00:00"/>
  </r>
  <r>
    <x v="3"/>
    <x v="1"/>
    <s v="Font Romeu Club Glace"/>
    <s v="VISA AUQUE"/>
    <s v="Pol"/>
    <n v="255976"/>
    <d v="2010-10-20T00:00:00"/>
  </r>
  <r>
    <x v="3"/>
    <x v="1"/>
    <s v="Asso Choletaise De Patinage Sur Glace"/>
    <s v="PRIEUR DU PERRAY"/>
    <s v="Timothee"/>
    <n v="204296"/>
    <d v="2011-01-06T00:00:00"/>
  </r>
  <r>
    <x v="3"/>
    <x v="1"/>
    <s v="Charleville Mezieres Sg"/>
    <s v="PALERMO"/>
    <s v="Nino"/>
    <n v="230907"/>
    <d v="2011-05-21T00:00:00"/>
  </r>
  <r>
    <x v="3"/>
    <x v="1"/>
    <s v="Club Olympique De Courbevoie"/>
    <s v="HOUSSIN"/>
    <s v="Andrei"/>
    <n v="261574"/>
    <d v="2011-11-02T00:00:00"/>
  </r>
  <r>
    <x v="3"/>
    <x v="1"/>
    <s v="Espar"/>
    <s v="HAMBYE"/>
    <s v="Prince De Luc"/>
    <n v="217614"/>
    <d v="2009-08-11T00:00:00"/>
  </r>
  <r>
    <x v="3"/>
    <x v="1"/>
    <s v="Patinage Artistique Briviste"/>
    <s v="PEYROUT"/>
    <s v="Axel"/>
    <n v="222219"/>
    <d v="2011-09-16T00:00:00"/>
  </r>
  <r>
    <x v="3"/>
    <x v="1"/>
    <s v="Brian Joubert Poitiers Glace"/>
    <s v="KRAVCHENKO"/>
    <s v="Ratmyr"/>
    <n v="278684"/>
    <d v="2011-01-21T00:00:00"/>
  </r>
  <r>
    <x v="4"/>
    <x v="0"/>
    <s v="Dammarie Csg"/>
    <s v="ISMAILI"/>
    <s v="Hannae"/>
    <n v="261553"/>
    <d v="2017-07-02T00:00:00"/>
  </r>
  <r>
    <x v="4"/>
    <x v="0"/>
    <s v="Franconville Sg"/>
    <s v="PETRONI"/>
    <s v="Nina"/>
    <n v="278498"/>
    <d v="2017-07-11T00:00:00"/>
  </r>
  <r>
    <x v="4"/>
    <x v="0"/>
    <s v="Association Nice Baie Des Anges"/>
    <s v="ABDESSELEM"/>
    <s v="Sherine"/>
    <n v="273129"/>
    <d v="2017-08-04T00:00:00"/>
  </r>
  <r>
    <x v="4"/>
    <x v="0"/>
    <s v="Association Nice Baie Des Anges"/>
    <s v="LOYER"/>
    <s v="Raphaelle"/>
    <n v="271203"/>
    <d v="2017-07-19T00:00:00"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  <r>
    <x v="5"/>
    <x v="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16C948-D103-402F-945C-8E6F3DDFD6DD}" name="DataPilot1" cacheId="0" applyNumberFormats="0" applyBorderFormats="0" applyFontFormats="0" applyPatternFormats="0" applyAlignmentFormats="0" applyWidthHeightFormats="0" dataCaption="Values" updatedVersion="8" showDrill="0" itemPrintTitles="1" indent="0" compact="0" compactData="0">
  <location ref="A1:D8" firstHeaderRow="1" firstDataRow="2" firstDataCol="1"/>
  <pivotFields count="7"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Col" compact="0" outline="0" showAll="0" defaultSubtotal="0">
      <items count="3">
        <item x="0"/>
        <item x="1"/>
        <item h="1" x="2"/>
      </items>
    </pivotField>
    <pivotField compact="0" showAll="0"/>
    <pivotField dataField="1" compact="0" outline="0" showAll="0"/>
    <pivotField compact="0" showAll="0"/>
    <pivotField compact="0" showAll="0"/>
    <pivotField compact="0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Nombre" fld="3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43"/>
  <sheetViews>
    <sheetView showZeros="0" tabSelected="1" topLeftCell="A5" zoomScaleNormal="100" workbookViewId="0">
      <selection activeCell="A39" sqref="A39"/>
    </sheetView>
  </sheetViews>
  <sheetFormatPr baseColWidth="10" defaultColWidth="11.42578125" defaultRowHeight="15" customHeight="1" x14ac:dyDescent="0.25"/>
  <cols>
    <col min="1" max="1" width="50.140625" style="1" customWidth="1"/>
  </cols>
  <sheetData>
    <row r="3" spans="1:4" ht="21" x14ac:dyDescent="0.35">
      <c r="A3" s="60" t="s">
        <v>0</v>
      </c>
      <c r="B3" s="60"/>
      <c r="C3" s="60"/>
      <c r="D3" s="60"/>
    </row>
    <row r="5" spans="1:4" ht="15.75" x14ac:dyDescent="0.25">
      <c r="A5" s="48" t="s">
        <v>1</v>
      </c>
    </row>
    <row r="6" spans="1:4" x14ac:dyDescent="0.25">
      <c r="A6" s="1" t="s">
        <v>2</v>
      </c>
    </row>
    <row r="7" spans="1:4" x14ac:dyDescent="0.25">
      <c r="A7" s="1" t="s">
        <v>3</v>
      </c>
    </row>
    <row r="9" spans="1:4" ht="15.75" x14ac:dyDescent="0.25">
      <c r="A9" s="48" t="s">
        <v>4</v>
      </c>
    </row>
    <row r="10" spans="1:4" x14ac:dyDescent="0.25">
      <c r="A10" s="1" t="s">
        <v>5</v>
      </c>
    </row>
    <row r="11" spans="1:4" x14ac:dyDescent="0.25">
      <c r="A11" s="1" t="s">
        <v>6</v>
      </c>
    </row>
    <row r="19" spans="1:1" x14ac:dyDescent="0.25">
      <c r="A19" s="1" t="s">
        <v>7</v>
      </c>
    </row>
    <row r="27" spans="1:1" ht="15.75" x14ac:dyDescent="0.25">
      <c r="A27" s="48" t="s">
        <v>8</v>
      </c>
    </row>
    <row r="28" spans="1:1" x14ac:dyDescent="0.25">
      <c r="A28" s="1" t="s">
        <v>9</v>
      </c>
    </row>
    <row r="29" spans="1:1" x14ac:dyDescent="0.25">
      <c r="A29" s="1" t="s">
        <v>10</v>
      </c>
    </row>
    <row r="30" spans="1:1" x14ac:dyDescent="0.25">
      <c r="A30" s="1" t="s">
        <v>371</v>
      </c>
    </row>
    <row r="31" spans="1:1" x14ac:dyDescent="0.25">
      <c r="A31" s="2" t="s">
        <v>11</v>
      </c>
    </row>
    <row r="32" spans="1:1" x14ac:dyDescent="0.25">
      <c r="A32" s="1" t="s">
        <v>12</v>
      </c>
    </row>
    <row r="33" spans="1:1" x14ac:dyDescent="0.25">
      <c r="A33" s="1" t="s">
        <v>13</v>
      </c>
    </row>
    <row r="34" spans="1:1" x14ac:dyDescent="0.25">
      <c r="A34" s="1" t="s">
        <v>14</v>
      </c>
    </row>
    <row r="35" spans="1:1" x14ac:dyDescent="0.25">
      <c r="A35" s="1" t="s">
        <v>15</v>
      </c>
    </row>
    <row r="36" spans="1:1" x14ac:dyDescent="0.25">
      <c r="A36" s="1" t="s">
        <v>373</v>
      </c>
    </row>
    <row r="37" spans="1:1" x14ac:dyDescent="0.25">
      <c r="A37" s="1" t="s">
        <v>372</v>
      </c>
    </row>
    <row r="38" spans="1:1" ht="15" customHeight="1" x14ac:dyDescent="0.25">
      <c r="A38" s="1" t="s">
        <v>377</v>
      </c>
    </row>
    <row r="39" spans="1:1" ht="15" customHeight="1" x14ac:dyDescent="0.25">
      <c r="A39" s="1" t="s">
        <v>378</v>
      </c>
    </row>
    <row r="41" spans="1:1" ht="15.75" x14ac:dyDescent="0.25">
      <c r="A41" s="48" t="s">
        <v>16</v>
      </c>
    </row>
    <row r="42" spans="1:1" x14ac:dyDescent="0.25">
      <c r="A42" s="1" t="s">
        <v>17</v>
      </c>
    </row>
    <row r="43" spans="1:1" x14ac:dyDescent="0.25">
      <c r="A43" s="1" t="s">
        <v>18</v>
      </c>
    </row>
  </sheetData>
  <mergeCells count="1">
    <mergeCell ref="A3:D3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48576"/>
  <sheetViews>
    <sheetView showZeros="0" topLeftCell="A2" zoomScaleNormal="100" workbookViewId="0">
      <selection activeCell="H3" sqref="H3"/>
    </sheetView>
  </sheetViews>
  <sheetFormatPr baseColWidth="10" defaultColWidth="22.28515625" defaultRowHeight="15" customHeight="1" x14ac:dyDescent="0.25"/>
  <cols>
    <col min="1" max="1" width="22.28515625" style="3"/>
    <col min="2" max="2" width="19.28515625" style="3" customWidth="1"/>
    <col min="3" max="3" width="41.5703125" style="3" customWidth="1"/>
    <col min="4" max="4" width="26.42578125" style="3" customWidth="1"/>
    <col min="5" max="5" width="11.5703125" style="3" customWidth="1"/>
    <col min="6" max="7" width="12.7109375" style="3" customWidth="1"/>
    <col min="9" max="9" width="22.28515625" style="3"/>
    <col min="10" max="10" width="30.140625" style="3" customWidth="1"/>
    <col min="16" max="16384" width="22.28515625" style="3"/>
  </cols>
  <sheetData>
    <row r="1" spans="1:37" s="1" customFormat="1" ht="15" customHeight="1" x14ac:dyDescent="0.25">
      <c r="A1" s="3"/>
      <c r="B1" s="3"/>
      <c r="C1" s="3"/>
      <c r="D1" s="3"/>
      <c r="E1" s="3"/>
      <c r="F1" s="3"/>
      <c r="G1" s="3"/>
      <c r="I1" s="3"/>
      <c r="J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8.5" customHeight="1" x14ac:dyDescent="0.25">
      <c r="A2" s="4" t="s">
        <v>19</v>
      </c>
      <c r="B2" s="5" t="s">
        <v>20</v>
      </c>
      <c r="C2" s="6" t="s">
        <v>21</v>
      </c>
      <c r="D2" s="6" t="s">
        <v>22</v>
      </c>
      <c r="E2" s="6" t="s">
        <v>23</v>
      </c>
      <c r="F2" s="7" t="s">
        <v>24</v>
      </c>
      <c r="G2" s="7" t="s">
        <v>25</v>
      </c>
      <c r="H2" s="1"/>
      <c r="K2" s="1"/>
      <c r="L2" s="1"/>
      <c r="M2" s="1"/>
      <c r="N2" s="1"/>
      <c r="O2" s="1"/>
    </row>
    <row r="3" spans="1:37" x14ac:dyDescent="0.25">
      <c r="A3" s="42" t="s">
        <v>26</v>
      </c>
      <c r="B3" s="42" t="s">
        <v>27</v>
      </c>
      <c r="C3" s="42" t="s">
        <v>28</v>
      </c>
      <c r="D3" s="42" t="s">
        <v>29</v>
      </c>
      <c r="E3" s="42" t="s">
        <v>30</v>
      </c>
      <c r="F3" s="42">
        <v>260526</v>
      </c>
      <c r="G3" s="43">
        <v>42261</v>
      </c>
      <c r="H3" s="8">
        <v>110.4</v>
      </c>
      <c r="I3" s="8">
        <v>1</v>
      </c>
      <c r="J3" s="9"/>
      <c r="K3" s="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5">
      <c r="A4" s="42" t="s">
        <v>26</v>
      </c>
      <c r="B4" s="42" t="s">
        <v>27</v>
      </c>
      <c r="C4" s="42" t="s">
        <v>31</v>
      </c>
      <c r="D4" s="42" t="s">
        <v>32</v>
      </c>
      <c r="E4" s="42" t="s">
        <v>33</v>
      </c>
      <c r="F4" s="42">
        <v>265719</v>
      </c>
      <c r="G4" s="43">
        <v>42561</v>
      </c>
      <c r="H4" s="8">
        <v>104.38</v>
      </c>
      <c r="I4" s="8">
        <v>1</v>
      </c>
      <c r="J4" s="9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5">
      <c r="A5" s="42" t="s">
        <v>26</v>
      </c>
      <c r="B5" s="42" t="s">
        <v>27</v>
      </c>
      <c r="C5" s="42" t="s">
        <v>34</v>
      </c>
      <c r="D5" s="42" t="s">
        <v>35</v>
      </c>
      <c r="E5" s="42" t="s">
        <v>36</v>
      </c>
      <c r="F5" s="42">
        <v>252805</v>
      </c>
      <c r="G5" s="43">
        <v>42272</v>
      </c>
      <c r="H5" s="8">
        <v>100.2</v>
      </c>
      <c r="I5" s="8">
        <v>1</v>
      </c>
      <c r="J5" s="9"/>
      <c r="K5" s="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25">
      <c r="A6" s="42" t="s">
        <v>26</v>
      </c>
      <c r="B6" s="42" t="s">
        <v>27</v>
      </c>
      <c r="C6" s="42" t="s">
        <v>37</v>
      </c>
      <c r="D6" s="42" t="s">
        <v>38</v>
      </c>
      <c r="E6" s="42" t="s">
        <v>39</v>
      </c>
      <c r="F6" s="42">
        <v>267355</v>
      </c>
      <c r="G6" s="43">
        <v>42304</v>
      </c>
      <c r="H6" s="8">
        <v>99.3</v>
      </c>
      <c r="I6" s="8">
        <v>1</v>
      </c>
      <c r="J6" s="9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25">
      <c r="A7" s="42" t="s">
        <v>26</v>
      </c>
      <c r="B7" s="42" t="s">
        <v>27</v>
      </c>
      <c r="C7" s="42" t="s">
        <v>40</v>
      </c>
      <c r="D7" s="42" t="s">
        <v>41</v>
      </c>
      <c r="E7" s="42" t="s">
        <v>42</v>
      </c>
      <c r="F7" s="42">
        <v>253882</v>
      </c>
      <c r="G7" s="43">
        <v>42445</v>
      </c>
      <c r="H7" s="8">
        <v>97</v>
      </c>
      <c r="I7" s="8">
        <v>1</v>
      </c>
      <c r="J7" s="9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15.75" customHeight="1" x14ac:dyDescent="0.25">
      <c r="A8" s="42" t="s">
        <v>26</v>
      </c>
      <c r="B8" s="42" t="s">
        <v>27</v>
      </c>
      <c r="C8" s="42" t="s">
        <v>43</v>
      </c>
      <c r="D8" s="42" t="s">
        <v>44</v>
      </c>
      <c r="E8" s="42" t="s">
        <v>45</v>
      </c>
      <c r="F8" s="42">
        <v>263965</v>
      </c>
      <c r="G8" s="43">
        <v>42741</v>
      </c>
      <c r="H8" s="8">
        <v>83.13</v>
      </c>
      <c r="I8" s="8">
        <v>1</v>
      </c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42" t="s">
        <v>26</v>
      </c>
      <c r="B9" s="42" t="s">
        <v>27</v>
      </c>
      <c r="C9" s="42" t="s">
        <v>46</v>
      </c>
      <c r="D9" s="42" t="s">
        <v>47</v>
      </c>
      <c r="E9" s="42" t="s">
        <v>48</v>
      </c>
      <c r="F9" s="42">
        <v>246582</v>
      </c>
      <c r="G9" s="43">
        <v>42306</v>
      </c>
      <c r="H9" s="8">
        <v>70.760000000000005</v>
      </c>
      <c r="I9" s="8">
        <v>1</v>
      </c>
      <c r="J9" s="9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A10" s="42" t="s">
        <v>26</v>
      </c>
      <c r="B10" s="42" t="s">
        <v>27</v>
      </c>
      <c r="C10" s="42" t="s">
        <v>31</v>
      </c>
      <c r="D10" s="42" t="s">
        <v>49</v>
      </c>
      <c r="E10" s="42" t="s">
        <v>50</v>
      </c>
      <c r="F10" s="42">
        <v>280028</v>
      </c>
      <c r="G10" s="43">
        <v>42655</v>
      </c>
      <c r="H10" s="8">
        <v>70.45</v>
      </c>
      <c r="I10" s="8">
        <v>1</v>
      </c>
      <c r="J10" s="9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A11" s="42" t="s">
        <v>26</v>
      </c>
      <c r="B11" s="42" t="s">
        <v>27</v>
      </c>
      <c r="C11" s="42" t="s">
        <v>51</v>
      </c>
      <c r="D11" s="42" t="s">
        <v>52</v>
      </c>
      <c r="E11" s="42" t="s">
        <v>53</v>
      </c>
      <c r="F11" s="42">
        <v>274736</v>
      </c>
      <c r="G11" s="44">
        <v>42670</v>
      </c>
      <c r="H11" s="8">
        <v>67.08</v>
      </c>
      <c r="I11" s="8">
        <v>1</v>
      </c>
      <c r="J11" s="9"/>
      <c r="K11" s="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A12" s="42" t="s">
        <v>26</v>
      </c>
      <c r="B12" s="42" t="s">
        <v>27</v>
      </c>
      <c r="C12" s="42" t="s">
        <v>54</v>
      </c>
      <c r="D12" s="42" t="s">
        <v>55</v>
      </c>
      <c r="E12" s="42" t="s">
        <v>56</v>
      </c>
      <c r="F12" s="42">
        <v>254360</v>
      </c>
      <c r="G12" s="43">
        <v>42571</v>
      </c>
      <c r="H12" s="8">
        <v>66.349999999999994</v>
      </c>
      <c r="I12" s="8">
        <v>1</v>
      </c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A13" s="42" t="s">
        <v>26</v>
      </c>
      <c r="B13" s="42" t="s">
        <v>27</v>
      </c>
      <c r="C13" s="42" t="s">
        <v>57</v>
      </c>
      <c r="D13" s="42" t="s">
        <v>58</v>
      </c>
      <c r="E13" s="42" t="s">
        <v>59</v>
      </c>
      <c r="F13" s="42">
        <v>265045</v>
      </c>
      <c r="G13" s="43">
        <v>42396</v>
      </c>
      <c r="H13" s="8">
        <v>61.24</v>
      </c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5">
      <c r="A14" s="42" t="s">
        <v>26</v>
      </c>
      <c r="B14" s="42" t="s">
        <v>27</v>
      </c>
      <c r="C14" s="42" t="s">
        <v>60</v>
      </c>
      <c r="D14" s="42" t="s">
        <v>61</v>
      </c>
      <c r="E14" s="42" t="s">
        <v>62</v>
      </c>
      <c r="F14" s="42">
        <v>269194</v>
      </c>
      <c r="G14" s="44">
        <v>42564</v>
      </c>
      <c r="H14" s="8">
        <v>55.35</v>
      </c>
      <c r="I14" s="8">
        <v>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42" t="s">
        <v>26</v>
      </c>
      <c r="B15" s="42" t="s">
        <v>27</v>
      </c>
      <c r="C15" s="42" t="s">
        <v>63</v>
      </c>
      <c r="D15" s="42" t="s">
        <v>64</v>
      </c>
      <c r="E15" s="42" t="s">
        <v>65</v>
      </c>
      <c r="F15" s="42">
        <v>290178</v>
      </c>
      <c r="G15" s="43">
        <v>42686</v>
      </c>
      <c r="H15" s="8">
        <v>46.48</v>
      </c>
      <c r="I15" s="8">
        <v>1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5">
      <c r="A16" s="42" t="s">
        <v>26</v>
      </c>
      <c r="B16" s="42" t="s">
        <v>27</v>
      </c>
      <c r="C16" s="42" t="s">
        <v>51</v>
      </c>
      <c r="D16" s="42" t="s">
        <v>66</v>
      </c>
      <c r="E16" s="42" t="s">
        <v>67</v>
      </c>
      <c r="F16" s="42">
        <v>263920</v>
      </c>
      <c r="G16" s="43">
        <v>42258</v>
      </c>
      <c r="H16" s="8">
        <v>13.91</v>
      </c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A17" s="42" t="s">
        <v>26</v>
      </c>
      <c r="B17" s="42" t="s">
        <v>27</v>
      </c>
      <c r="C17" s="42" t="s">
        <v>54</v>
      </c>
      <c r="D17" s="42" t="s">
        <v>68</v>
      </c>
      <c r="E17" s="42" t="s">
        <v>69</v>
      </c>
      <c r="F17" s="42">
        <v>268963</v>
      </c>
      <c r="G17" s="43">
        <v>42500</v>
      </c>
      <c r="H17" s="8">
        <v>13.91</v>
      </c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7.25" customHeight="1" x14ac:dyDescent="0.25">
      <c r="A18" s="42" t="s">
        <v>26</v>
      </c>
      <c r="B18" s="42" t="s">
        <v>27</v>
      </c>
      <c r="C18" s="42" t="s">
        <v>70</v>
      </c>
      <c r="D18" s="42" t="s">
        <v>71</v>
      </c>
      <c r="E18" s="42" t="s">
        <v>72</v>
      </c>
      <c r="F18" s="42">
        <v>263322</v>
      </c>
      <c r="G18" s="43">
        <v>42299</v>
      </c>
      <c r="H18" s="8">
        <v>13.42</v>
      </c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5" customHeight="1" x14ac:dyDescent="0.25">
      <c r="A19" s="42" t="s">
        <v>26</v>
      </c>
      <c r="B19" s="42" t="s">
        <v>27</v>
      </c>
      <c r="C19" s="42" t="s">
        <v>73</v>
      </c>
      <c r="D19" s="42" t="s">
        <v>74</v>
      </c>
      <c r="E19" s="42" t="s">
        <v>75</v>
      </c>
      <c r="F19" s="42">
        <v>283139</v>
      </c>
      <c r="G19" s="44">
        <v>42289</v>
      </c>
      <c r="H19" s="8">
        <v>12.74</v>
      </c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 customHeight="1" x14ac:dyDescent="0.25">
      <c r="A20" s="42" t="s">
        <v>26</v>
      </c>
      <c r="B20" s="42" t="s">
        <v>27</v>
      </c>
      <c r="C20" s="42" t="s">
        <v>63</v>
      </c>
      <c r="D20" s="42" t="s">
        <v>76</v>
      </c>
      <c r="E20" s="42" t="s">
        <v>77</v>
      </c>
      <c r="F20" s="42">
        <v>268168</v>
      </c>
      <c r="G20" s="43">
        <v>42515</v>
      </c>
      <c r="H20" s="8">
        <v>12.03</v>
      </c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5">
      <c r="A21" s="42" t="s">
        <v>26</v>
      </c>
      <c r="B21" s="42" t="s">
        <v>27</v>
      </c>
      <c r="C21" s="42" t="s">
        <v>70</v>
      </c>
      <c r="D21" s="42" t="s">
        <v>78</v>
      </c>
      <c r="E21" s="42" t="s">
        <v>79</v>
      </c>
      <c r="F21" s="42">
        <v>279353</v>
      </c>
      <c r="G21" s="43">
        <v>42349</v>
      </c>
      <c r="H21" s="8">
        <v>11.1</v>
      </c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5">
      <c r="A22" s="42" t="s">
        <v>26</v>
      </c>
      <c r="B22" s="42" t="s">
        <v>27</v>
      </c>
      <c r="C22" s="42" t="s">
        <v>80</v>
      </c>
      <c r="D22" s="42" t="s">
        <v>81</v>
      </c>
      <c r="E22" s="42" t="s">
        <v>82</v>
      </c>
      <c r="F22" s="42">
        <v>282324</v>
      </c>
      <c r="G22" s="43">
        <v>42557</v>
      </c>
      <c r="H22" s="8">
        <v>10.48</v>
      </c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5">
      <c r="A23" s="42" t="s">
        <v>26</v>
      </c>
      <c r="B23" s="42" t="s">
        <v>83</v>
      </c>
      <c r="C23" s="42" t="s">
        <v>84</v>
      </c>
      <c r="D23" s="42" t="s">
        <v>85</v>
      </c>
      <c r="E23" s="42" t="s">
        <v>86</v>
      </c>
      <c r="F23" s="42">
        <v>257288</v>
      </c>
      <c r="G23" s="44">
        <v>42186</v>
      </c>
      <c r="H23" s="8">
        <v>83.95</v>
      </c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A24" s="42" t="s">
        <v>87</v>
      </c>
      <c r="B24" s="42" t="s">
        <v>27</v>
      </c>
      <c r="C24" s="42" t="s">
        <v>88</v>
      </c>
      <c r="D24" s="42" t="s">
        <v>89</v>
      </c>
      <c r="E24" s="42" t="s">
        <v>90</v>
      </c>
      <c r="F24" s="42">
        <v>222327</v>
      </c>
      <c r="G24" s="43">
        <v>39821</v>
      </c>
      <c r="H24" s="8">
        <v>123.09</v>
      </c>
      <c r="I24" s="8">
        <v>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A25" s="42" t="s">
        <v>87</v>
      </c>
      <c r="B25" s="42" t="s">
        <v>27</v>
      </c>
      <c r="C25" s="42" t="s">
        <v>91</v>
      </c>
      <c r="D25" s="42" t="s">
        <v>92</v>
      </c>
      <c r="E25" s="42" t="s">
        <v>93</v>
      </c>
      <c r="F25" s="42">
        <v>207708</v>
      </c>
      <c r="G25" s="43">
        <v>39389</v>
      </c>
      <c r="H25" s="8">
        <v>121.71</v>
      </c>
      <c r="I25" s="8">
        <v>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A26" s="42" t="s">
        <v>87</v>
      </c>
      <c r="B26" s="42" t="s">
        <v>27</v>
      </c>
      <c r="C26" s="42" t="s">
        <v>88</v>
      </c>
      <c r="D26" s="42" t="s">
        <v>94</v>
      </c>
      <c r="E26" s="42" t="s">
        <v>95</v>
      </c>
      <c r="F26" s="42">
        <v>212796</v>
      </c>
      <c r="G26" s="43">
        <v>39915</v>
      </c>
      <c r="H26" s="8">
        <v>119.12</v>
      </c>
      <c r="I26" s="8">
        <v>2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5" customHeight="1" x14ac:dyDescent="0.25">
      <c r="A27" s="42" t="s">
        <v>87</v>
      </c>
      <c r="B27" s="42" t="s">
        <v>27</v>
      </c>
      <c r="C27" s="42" t="s">
        <v>96</v>
      </c>
      <c r="D27" s="42" t="s">
        <v>97</v>
      </c>
      <c r="E27" s="42" t="s">
        <v>98</v>
      </c>
      <c r="F27" s="42">
        <v>70530</v>
      </c>
      <c r="G27" s="43">
        <v>38966</v>
      </c>
      <c r="H27" s="8">
        <v>116.19</v>
      </c>
      <c r="I27" s="8">
        <v>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5" customHeight="1" x14ac:dyDescent="0.25">
      <c r="A28" s="42" t="s">
        <v>87</v>
      </c>
      <c r="B28" s="42" t="s">
        <v>27</v>
      </c>
      <c r="C28" s="42" t="s">
        <v>60</v>
      </c>
      <c r="D28" s="42" t="s">
        <v>99</v>
      </c>
      <c r="E28" s="42" t="s">
        <v>100</v>
      </c>
      <c r="F28" s="42">
        <v>279505</v>
      </c>
      <c r="G28" s="43">
        <v>39679</v>
      </c>
      <c r="H28" s="8">
        <v>114.54</v>
      </c>
      <c r="I28" s="8">
        <v>2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5">
      <c r="A29" s="42" t="s">
        <v>87</v>
      </c>
      <c r="B29" s="42" t="s">
        <v>27</v>
      </c>
      <c r="C29" s="42" t="s">
        <v>57</v>
      </c>
      <c r="D29" s="42" t="s">
        <v>101</v>
      </c>
      <c r="E29" s="42" t="s">
        <v>102</v>
      </c>
      <c r="F29" s="42">
        <v>219306</v>
      </c>
      <c r="G29" s="43">
        <v>39984</v>
      </c>
      <c r="H29" s="8">
        <v>114.2</v>
      </c>
      <c r="I29" s="8">
        <v>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5">
      <c r="A30" s="42" t="s">
        <v>87</v>
      </c>
      <c r="B30" s="42" t="s">
        <v>27</v>
      </c>
      <c r="C30" s="42" t="s">
        <v>60</v>
      </c>
      <c r="D30" s="42" t="s">
        <v>103</v>
      </c>
      <c r="E30" s="42" t="s">
        <v>104</v>
      </c>
      <c r="F30" s="42">
        <v>220847</v>
      </c>
      <c r="G30" s="43">
        <v>39617</v>
      </c>
      <c r="H30" s="8">
        <v>113.87</v>
      </c>
      <c r="I30" s="8">
        <v>2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5">
      <c r="A31" s="42" t="s">
        <v>87</v>
      </c>
      <c r="B31" s="42" t="s">
        <v>27</v>
      </c>
      <c r="C31" s="42" t="s">
        <v>105</v>
      </c>
      <c r="D31" s="42" t="s">
        <v>106</v>
      </c>
      <c r="E31" s="42" t="s">
        <v>107</v>
      </c>
      <c r="F31" s="42">
        <v>221411</v>
      </c>
      <c r="G31" s="44">
        <v>39945</v>
      </c>
      <c r="H31" s="8">
        <v>112.37</v>
      </c>
      <c r="I31" s="8">
        <v>2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5">
      <c r="A32" s="42" t="s">
        <v>87</v>
      </c>
      <c r="B32" s="42" t="s">
        <v>27</v>
      </c>
      <c r="C32" s="42" t="s">
        <v>57</v>
      </c>
      <c r="D32" s="42" t="s">
        <v>108</v>
      </c>
      <c r="E32" s="42" t="s">
        <v>93</v>
      </c>
      <c r="F32" s="42">
        <v>104790</v>
      </c>
      <c r="G32" s="43">
        <v>39756</v>
      </c>
      <c r="H32" s="8">
        <v>97.88</v>
      </c>
      <c r="I32" s="8">
        <v>2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5">
      <c r="A33" s="42" t="s">
        <v>87</v>
      </c>
      <c r="B33" s="42" t="s">
        <v>27</v>
      </c>
      <c r="C33" s="42" t="s">
        <v>96</v>
      </c>
      <c r="D33" s="42" t="s">
        <v>109</v>
      </c>
      <c r="E33" s="42" t="s">
        <v>110</v>
      </c>
      <c r="F33" s="42">
        <v>229015</v>
      </c>
      <c r="G33" s="43">
        <v>39931</v>
      </c>
      <c r="H33" s="8">
        <v>91.56</v>
      </c>
      <c r="I33" s="8">
        <v>2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5">
      <c r="A34" s="42" t="s">
        <v>87</v>
      </c>
      <c r="B34" s="42" t="s">
        <v>27</v>
      </c>
      <c r="C34" s="42" t="s">
        <v>111</v>
      </c>
      <c r="D34" s="42" t="s">
        <v>112</v>
      </c>
      <c r="E34" s="42" t="s">
        <v>113</v>
      </c>
      <c r="F34" s="42">
        <v>218271</v>
      </c>
      <c r="G34" s="43">
        <v>39484</v>
      </c>
      <c r="H34" s="8">
        <v>0</v>
      </c>
      <c r="I34" s="8">
        <v>2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5">
      <c r="A35" s="42" t="s">
        <v>114</v>
      </c>
      <c r="B35" s="42" t="s">
        <v>27</v>
      </c>
      <c r="C35" s="42" t="s">
        <v>51</v>
      </c>
      <c r="D35" s="42" t="s">
        <v>115</v>
      </c>
      <c r="E35" s="42" t="s">
        <v>116</v>
      </c>
      <c r="F35" s="42">
        <v>243776</v>
      </c>
      <c r="G35" s="43">
        <v>41921</v>
      </c>
      <c r="H35" s="8">
        <v>105.98</v>
      </c>
      <c r="I35" s="8">
        <v>1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5">
      <c r="A36" s="42" t="s">
        <v>114</v>
      </c>
      <c r="B36" s="42" t="s">
        <v>27</v>
      </c>
      <c r="C36" s="42" t="s">
        <v>54</v>
      </c>
      <c r="D36" s="42" t="s">
        <v>117</v>
      </c>
      <c r="E36" s="42" t="s">
        <v>118</v>
      </c>
      <c r="F36" s="42">
        <v>247336</v>
      </c>
      <c r="G36" s="43">
        <v>41295</v>
      </c>
      <c r="H36" s="8">
        <v>102.8</v>
      </c>
      <c r="I36" s="8">
        <v>1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5">
      <c r="A37" s="42" t="s">
        <v>114</v>
      </c>
      <c r="B37" s="42" t="s">
        <v>27</v>
      </c>
      <c r="C37" s="42" t="s">
        <v>119</v>
      </c>
      <c r="D37" s="42" t="s">
        <v>120</v>
      </c>
      <c r="E37" s="42" t="s">
        <v>121</v>
      </c>
      <c r="F37" s="42">
        <v>244322</v>
      </c>
      <c r="G37" s="43">
        <v>41987</v>
      </c>
      <c r="H37" s="8">
        <v>101.4</v>
      </c>
      <c r="I37" s="8">
        <v>1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5">
      <c r="A38" s="42" t="s">
        <v>114</v>
      </c>
      <c r="B38" s="42" t="s">
        <v>27</v>
      </c>
      <c r="C38" s="42" t="s">
        <v>119</v>
      </c>
      <c r="D38" s="42" t="s">
        <v>122</v>
      </c>
      <c r="E38" s="42" t="s">
        <v>123</v>
      </c>
      <c r="F38" s="42">
        <v>237417</v>
      </c>
      <c r="G38" s="43">
        <v>41144</v>
      </c>
      <c r="H38" s="8">
        <v>97.86</v>
      </c>
      <c r="I38" s="8">
        <v>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5">
      <c r="A39" s="42" t="s">
        <v>114</v>
      </c>
      <c r="B39" s="42" t="s">
        <v>27</v>
      </c>
      <c r="C39" s="42" t="s">
        <v>91</v>
      </c>
      <c r="D39" s="42" t="s">
        <v>124</v>
      </c>
      <c r="E39" s="42" t="s">
        <v>125</v>
      </c>
      <c r="F39" s="42">
        <v>245012</v>
      </c>
      <c r="G39" s="43">
        <v>41558</v>
      </c>
      <c r="H39" s="8">
        <v>93.5</v>
      </c>
      <c r="I39" s="8">
        <v>1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25">
      <c r="A40" s="42" t="s">
        <v>114</v>
      </c>
      <c r="B40" s="42" t="s">
        <v>27</v>
      </c>
      <c r="C40" s="42" t="s">
        <v>126</v>
      </c>
      <c r="D40" s="42" t="s">
        <v>127</v>
      </c>
      <c r="E40" s="42" t="s">
        <v>128</v>
      </c>
      <c r="F40" s="42">
        <v>260719</v>
      </c>
      <c r="G40" s="43">
        <v>41938</v>
      </c>
      <c r="H40" s="8">
        <v>92.23</v>
      </c>
      <c r="I40" s="8">
        <v>1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5">
      <c r="A41" s="42" t="s">
        <v>114</v>
      </c>
      <c r="B41" s="42" t="s">
        <v>27</v>
      </c>
      <c r="C41" s="42" t="s">
        <v>73</v>
      </c>
      <c r="D41" s="42" t="s">
        <v>129</v>
      </c>
      <c r="E41" s="42" t="s">
        <v>45</v>
      </c>
      <c r="F41" s="42">
        <v>226299</v>
      </c>
      <c r="G41" s="43">
        <v>41316</v>
      </c>
      <c r="H41" s="8">
        <v>90.34</v>
      </c>
      <c r="I41" s="8">
        <v>1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5">
      <c r="A42" s="42" t="s">
        <v>114</v>
      </c>
      <c r="B42" s="42" t="s">
        <v>27</v>
      </c>
      <c r="C42" s="42" t="s">
        <v>54</v>
      </c>
      <c r="D42" s="42" t="s">
        <v>55</v>
      </c>
      <c r="E42" s="42" t="s">
        <v>130</v>
      </c>
      <c r="F42" s="42">
        <v>227021</v>
      </c>
      <c r="G42" s="43">
        <v>41116</v>
      </c>
      <c r="H42" s="8">
        <v>87.56</v>
      </c>
      <c r="I42" s="8">
        <v>1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5">
      <c r="A43" s="42" t="s">
        <v>114</v>
      </c>
      <c r="B43" s="42" t="s">
        <v>27</v>
      </c>
      <c r="C43" s="42" t="s">
        <v>131</v>
      </c>
      <c r="D43" s="42" t="s">
        <v>132</v>
      </c>
      <c r="E43" s="42" t="s">
        <v>133</v>
      </c>
      <c r="F43" s="42">
        <v>252358</v>
      </c>
      <c r="G43" s="43">
        <v>41839</v>
      </c>
      <c r="H43" s="8">
        <v>87.03</v>
      </c>
      <c r="I43" s="8">
        <v>1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5">
      <c r="A44" s="42" t="s">
        <v>114</v>
      </c>
      <c r="B44" s="42" t="s">
        <v>27</v>
      </c>
      <c r="C44" s="42" t="s">
        <v>88</v>
      </c>
      <c r="D44" s="42" t="s">
        <v>134</v>
      </c>
      <c r="E44" s="42" t="s">
        <v>135</v>
      </c>
      <c r="F44" s="42">
        <v>255646</v>
      </c>
      <c r="G44" s="43">
        <v>42003</v>
      </c>
      <c r="H44" s="8">
        <v>86.98</v>
      </c>
      <c r="I44" s="8">
        <v>1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5">
      <c r="A45" s="42" t="s">
        <v>114</v>
      </c>
      <c r="B45" s="42" t="s">
        <v>27</v>
      </c>
      <c r="C45" s="42" t="s">
        <v>136</v>
      </c>
      <c r="D45" s="42" t="s">
        <v>137</v>
      </c>
      <c r="E45" s="42" t="s">
        <v>138</v>
      </c>
      <c r="F45" s="42">
        <v>258715</v>
      </c>
      <c r="G45" s="43">
        <v>41368</v>
      </c>
      <c r="H45" s="8">
        <v>86.98</v>
      </c>
      <c r="I45" s="8">
        <v>1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5">
      <c r="A46" s="42" t="s">
        <v>114</v>
      </c>
      <c r="B46" s="42" t="s">
        <v>27</v>
      </c>
      <c r="C46" s="42" t="s">
        <v>63</v>
      </c>
      <c r="D46" s="42" t="s">
        <v>139</v>
      </c>
      <c r="E46" s="42" t="s">
        <v>140</v>
      </c>
      <c r="F46" s="42">
        <v>236169</v>
      </c>
      <c r="G46" s="43">
        <v>41738</v>
      </c>
      <c r="H46" s="8">
        <v>86.28</v>
      </c>
      <c r="I46" s="8">
        <v>1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5">
      <c r="A47" s="42" t="s">
        <v>114</v>
      </c>
      <c r="B47" s="42" t="s">
        <v>27</v>
      </c>
      <c r="C47" s="42" t="s">
        <v>141</v>
      </c>
      <c r="D47" s="42" t="s">
        <v>142</v>
      </c>
      <c r="E47" s="42" t="s">
        <v>143</v>
      </c>
      <c r="F47" s="42">
        <v>246876</v>
      </c>
      <c r="G47" s="43">
        <v>41180</v>
      </c>
      <c r="H47" s="8">
        <v>86.16</v>
      </c>
      <c r="I47" s="8">
        <v>1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5" customHeight="1" x14ac:dyDescent="0.25">
      <c r="A48" s="42" t="s">
        <v>114</v>
      </c>
      <c r="B48" s="42" t="s">
        <v>27</v>
      </c>
      <c r="C48" s="42" t="s">
        <v>144</v>
      </c>
      <c r="D48" s="42" t="s">
        <v>145</v>
      </c>
      <c r="E48" s="42" t="s">
        <v>146</v>
      </c>
      <c r="F48" s="42">
        <v>227540</v>
      </c>
      <c r="G48" s="43">
        <v>41169</v>
      </c>
      <c r="H48" s="8">
        <v>85.82</v>
      </c>
      <c r="I48" s="8">
        <v>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5.75" customHeight="1" x14ac:dyDescent="0.25">
      <c r="A49" s="42" t="s">
        <v>114</v>
      </c>
      <c r="B49" s="42" t="s">
        <v>27</v>
      </c>
      <c r="C49" s="42" t="s">
        <v>73</v>
      </c>
      <c r="D49" s="42" t="s">
        <v>147</v>
      </c>
      <c r="E49" s="42" t="s">
        <v>148</v>
      </c>
      <c r="F49" s="42">
        <v>242056</v>
      </c>
      <c r="G49" s="43">
        <v>41450</v>
      </c>
      <c r="H49" s="8">
        <v>81.66</v>
      </c>
      <c r="I49" s="8">
        <v>1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5">
      <c r="A50" s="42" t="s">
        <v>114</v>
      </c>
      <c r="B50" s="42" t="s">
        <v>27</v>
      </c>
      <c r="C50" s="42" t="s">
        <v>51</v>
      </c>
      <c r="D50" s="42" t="s">
        <v>149</v>
      </c>
      <c r="E50" s="42" t="s">
        <v>150</v>
      </c>
      <c r="F50" s="42">
        <v>226468</v>
      </c>
      <c r="G50" s="43">
        <v>41314</v>
      </c>
      <c r="H50" s="8">
        <v>81.319999999999993</v>
      </c>
      <c r="I50" s="8">
        <v>1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5">
      <c r="A51" s="42" t="s">
        <v>114</v>
      </c>
      <c r="B51" s="42" t="s">
        <v>27</v>
      </c>
      <c r="C51" s="42" t="s">
        <v>43</v>
      </c>
      <c r="D51" s="42" t="s">
        <v>151</v>
      </c>
      <c r="E51" s="42" t="s">
        <v>152</v>
      </c>
      <c r="F51" s="42">
        <v>227688</v>
      </c>
      <c r="G51" s="43">
        <v>41243</v>
      </c>
      <c r="H51" s="8">
        <v>79.760000000000005</v>
      </c>
      <c r="I51" s="8">
        <v>1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5">
      <c r="A52" s="42" t="s">
        <v>114</v>
      </c>
      <c r="B52" s="42" t="s">
        <v>27</v>
      </c>
      <c r="C52" s="42" t="s">
        <v>37</v>
      </c>
      <c r="D52" s="42" t="s">
        <v>38</v>
      </c>
      <c r="E52" s="42" t="s">
        <v>116</v>
      </c>
      <c r="F52" s="42">
        <v>267354</v>
      </c>
      <c r="G52" s="43">
        <v>41759</v>
      </c>
      <c r="H52" s="8">
        <v>79.739999999999995</v>
      </c>
      <c r="I52" s="8">
        <v>1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42" t="s">
        <v>114</v>
      </c>
      <c r="B53" s="42" t="s">
        <v>27</v>
      </c>
      <c r="C53" s="42" t="s">
        <v>153</v>
      </c>
      <c r="D53" s="42" t="s">
        <v>154</v>
      </c>
      <c r="E53" s="42" t="s">
        <v>102</v>
      </c>
      <c r="F53" s="42">
        <v>261430</v>
      </c>
      <c r="G53" s="43">
        <v>41225</v>
      </c>
      <c r="H53" s="8">
        <v>78.599999999999994</v>
      </c>
      <c r="I53" s="8">
        <v>1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5">
      <c r="A54" s="42" t="s">
        <v>114</v>
      </c>
      <c r="B54" s="42" t="s">
        <v>27</v>
      </c>
      <c r="C54" s="42" t="s">
        <v>88</v>
      </c>
      <c r="D54" s="42" t="s">
        <v>155</v>
      </c>
      <c r="E54" s="42" t="s">
        <v>156</v>
      </c>
      <c r="F54" s="42">
        <v>247901</v>
      </c>
      <c r="G54" s="43">
        <v>41234</v>
      </c>
      <c r="H54" s="8">
        <v>77.56</v>
      </c>
      <c r="I54" s="8">
        <v>1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5">
      <c r="A55" s="42" t="s">
        <v>114</v>
      </c>
      <c r="B55" s="42" t="s">
        <v>27</v>
      </c>
      <c r="C55" s="42" t="s">
        <v>157</v>
      </c>
      <c r="D55" s="42" t="s">
        <v>158</v>
      </c>
      <c r="E55" s="42" t="s">
        <v>159</v>
      </c>
      <c r="F55" s="42">
        <v>251587</v>
      </c>
      <c r="G55" s="43">
        <v>41307</v>
      </c>
      <c r="H55" s="8">
        <v>76.38</v>
      </c>
      <c r="I55" s="8">
        <v>1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5">
      <c r="A56" s="42" t="s">
        <v>114</v>
      </c>
      <c r="B56" s="42" t="s">
        <v>27</v>
      </c>
      <c r="C56" s="42" t="s">
        <v>51</v>
      </c>
      <c r="D56" s="42" t="s">
        <v>160</v>
      </c>
      <c r="E56" s="42" t="s">
        <v>161</v>
      </c>
      <c r="F56" s="42">
        <v>245787</v>
      </c>
      <c r="G56" s="43">
        <v>41379</v>
      </c>
      <c r="H56" s="8">
        <v>75.64</v>
      </c>
      <c r="I56" s="8">
        <v>1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5">
      <c r="A57" s="42" t="s">
        <v>114</v>
      </c>
      <c r="B57" s="42" t="s">
        <v>27</v>
      </c>
      <c r="C57" s="42" t="s">
        <v>162</v>
      </c>
      <c r="D57" s="42" t="s">
        <v>163</v>
      </c>
      <c r="E57" s="42" t="s">
        <v>164</v>
      </c>
      <c r="F57" s="42">
        <v>242896</v>
      </c>
      <c r="G57" s="43">
        <v>41115</v>
      </c>
      <c r="H57" s="8">
        <v>72.58</v>
      </c>
      <c r="I57" s="8">
        <v>1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5" customHeight="1" x14ac:dyDescent="0.25">
      <c r="A58" s="42" t="s">
        <v>114</v>
      </c>
      <c r="B58" s="42" t="s">
        <v>27</v>
      </c>
      <c r="C58" s="42" t="s">
        <v>126</v>
      </c>
      <c r="D58" s="42" t="s">
        <v>165</v>
      </c>
      <c r="E58" s="42" t="s">
        <v>166</v>
      </c>
      <c r="F58" s="42">
        <v>249744</v>
      </c>
      <c r="G58" s="43">
        <v>41853</v>
      </c>
      <c r="H58" s="8">
        <v>72.16</v>
      </c>
      <c r="I58" s="8">
        <v>1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5" customHeight="1" x14ac:dyDescent="0.25">
      <c r="A59" s="42" t="s">
        <v>114</v>
      </c>
      <c r="B59" s="42" t="s">
        <v>27</v>
      </c>
      <c r="C59" s="42" t="s">
        <v>91</v>
      </c>
      <c r="D59" s="42" t="s">
        <v>167</v>
      </c>
      <c r="E59" s="42" t="s">
        <v>168</v>
      </c>
      <c r="F59" s="42">
        <v>266988</v>
      </c>
      <c r="G59" s="43">
        <v>41713</v>
      </c>
      <c r="H59" s="8">
        <v>60.71</v>
      </c>
      <c r="I59" s="8">
        <v>1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5" customHeight="1" x14ac:dyDescent="0.25">
      <c r="A60" s="42" t="s">
        <v>114</v>
      </c>
      <c r="B60" s="42" t="s">
        <v>27</v>
      </c>
      <c r="C60" s="42" t="s">
        <v>169</v>
      </c>
      <c r="D60" s="42" t="s">
        <v>170</v>
      </c>
      <c r="E60" s="42" t="s">
        <v>171</v>
      </c>
      <c r="F60" s="42">
        <v>291646</v>
      </c>
      <c r="G60" s="43">
        <v>41542</v>
      </c>
      <c r="H60" s="8">
        <v>58.34</v>
      </c>
      <c r="I60" s="8">
        <v>1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5">
      <c r="A61" s="42" t="s">
        <v>114</v>
      </c>
      <c r="B61" s="42" t="s">
        <v>27</v>
      </c>
      <c r="C61" s="42" t="s">
        <v>80</v>
      </c>
      <c r="D61" s="42" t="s">
        <v>172</v>
      </c>
      <c r="E61" s="42" t="s">
        <v>173</v>
      </c>
      <c r="F61" s="42">
        <v>245694</v>
      </c>
      <c r="G61" s="43">
        <v>41436</v>
      </c>
      <c r="H61" s="8">
        <v>56.39</v>
      </c>
      <c r="I61" s="8">
        <v>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5">
      <c r="A62" s="42" t="s">
        <v>114</v>
      </c>
      <c r="B62" s="42" t="s">
        <v>27</v>
      </c>
      <c r="C62" s="42" t="s">
        <v>34</v>
      </c>
      <c r="D62" s="42" t="s">
        <v>174</v>
      </c>
      <c r="E62" s="42" t="s">
        <v>175</v>
      </c>
      <c r="F62" s="42">
        <v>300069</v>
      </c>
      <c r="G62" s="43">
        <v>41798</v>
      </c>
      <c r="H62" s="8">
        <v>55.59</v>
      </c>
      <c r="I62" s="8">
        <v>1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5">
      <c r="A63" s="42" t="s">
        <v>114</v>
      </c>
      <c r="B63" s="42" t="s">
        <v>27</v>
      </c>
      <c r="C63" s="42" t="s">
        <v>63</v>
      </c>
      <c r="D63" s="42" t="s">
        <v>176</v>
      </c>
      <c r="E63" s="42" t="s">
        <v>177</v>
      </c>
      <c r="F63" s="42">
        <v>249893</v>
      </c>
      <c r="G63" s="44">
        <v>41691</v>
      </c>
      <c r="H63" s="8">
        <v>55.16</v>
      </c>
      <c r="I63" s="8">
        <v>1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25">
      <c r="A64" s="42" t="s">
        <v>114</v>
      </c>
      <c r="B64" s="42" t="s">
        <v>27</v>
      </c>
      <c r="C64" s="42" t="s">
        <v>153</v>
      </c>
      <c r="D64" s="42" t="s">
        <v>178</v>
      </c>
      <c r="E64" s="42" t="s">
        <v>179</v>
      </c>
      <c r="F64" s="42">
        <v>228716</v>
      </c>
      <c r="G64" s="43">
        <v>41256</v>
      </c>
      <c r="H64" s="8">
        <v>53.82</v>
      </c>
      <c r="I64" s="8">
        <v>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5">
      <c r="A65" s="42" t="s">
        <v>114</v>
      </c>
      <c r="B65" s="42" t="s">
        <v>27</v>
      </c>
      <c r="C65" s="42" t="s">
        <v>57</v>
      </c>
      <c r="D65" s="42" t="s">
        <v>180</v>
      </c>
      <c r="E65" s="42" t="s">
        <v>181</v>
      </c>
      <c r="F65" s="42">
        <v>238563</v>
      </c>
      <c r="G65" s="43">
        <v>41220</v>
      </c>
      <c r="H65" s="8">
        <v>52.32</v>
      </c>
      <c r="I65" s="8">
        <v>1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5">
      <c r="A66" s="42" t="s">
        <v>114</v>
      </c>
      <c r="B66" s="42" t="s">
        <v>27</v>
      </c>
      <c r="C66" s="42" t="s">
        <v>182</v>
      </c>
      <c r="D66" s="42" t="s">
        <v>183</v>
      </c>
      <c r="E66" s="42" t="s">
        <v>184</v>
      </c>
      <c r="F66" s="42">
        <v>256810</v>
      </c>
      <c r="G66" s="43">
        <v>41533</v>
      </c>
      <c r="H66" s="8">
        <v>52.11</v>
      </c>
      <c r="I66" s="8">
        <v>1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5">
      <c r="A67" s="42" t="s">
        <v>114</v>
      </c>
      <c r="B67" s="42" t="s">
        <v>27</v>
      </c>
      <c r="C67" s="42" t="s">
        <v>182</v>
      </c>
      <c r="D67" s="42" t="s">
        <v>185</v>
      </c>
      <c r="E67" s="42" t="s">
        <v>186</v>
      </c>
      <c r="F67" s="42">
        <v>266113</v>
      </c>
      <c r="G67" s="43">
        <v>41150</v>
      </c>
      <c r="H67" s="8">
        <v>47.43</v>
      </c>
      <c r="I67" s="8">
        <v>1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5">
      <c r="A68" s="42" t="s">
        <v>114</v>
      </c>
      <c r="B68" s="42" t="s">
        <v>27</v>
      </c>
      <c r="C68" s="42" t="s">
        <v>34</v>
      </c>
      <c r="D68" s="42" t="s">
        <v>187</v>
      </c>
      <c r="E68" s="42" t="s">
        <v>188</v>
      </c>
      <c r="F68" s="42">
        <v>253256</v>
      </c>
      <c r="G68" s="43">
        <v>41466</v>
      </c>
      <c r="H68" s="8">
        <v>16.86</v>
      </c>
      <c r="I68" s="8">
        <v>1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42" t="s">
        <v>114</v>
      </c>
      <c r="B69" s="42" t="s">
        <v>27</v>
      </c>
      <c r="C69" s="42" t="s">
        <v>34</v>
      </c>
      <c r="D69" s="42" t="s">
        <v>189</v>
      </c>
      <c r="E69" s="42" t="s">
        <v>190</v>
      </c>
      <c r="F69" s="42">
        <v>266191</v>
      </c>
      <c r="G69" s="43">
        <v>41818</v>
      </c>
      <c r="H69" s="8">
        <v>16.739999999999998</v>
      </c>
      <c r="I69" s="8">
        <v>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5">
      <c r="A70" s="42" t="s">
        <v>114</v>
      </c>
      <c r="B70" s="42" t="s">
        <v>27</v>
      </c>
      <c r="C70" s="42" t="s">
        <v>80</v>
      </c>
      <c r="D70" s="42" t="s">
        <v>191</v>
      </c>
      <c r="E70" s="42" t="s">
        <v>192</v>
      </c>
      <c r="F70" s="42">
        <v>264254</v>
      </c>
      <c r="G70" s="43">
        <v>41223</v>
      </c>
      <c r="H70" s="8">
        <v>16.37</v>
      </c>
      <c r="I70" s="8">
        <v>1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5">
      <c r="A71" s="42" t="s">
        <v>114</v>
      </c>
      <c r="B71" s="42" t="s">
        <v>27</v>
      </c>
      <c r="C71" s="42" t="s">
        <v>80</v>
      </c>
      <c r="D71" s="42" t="s">
        <v>193</v>
      </c>
      <c r="E71" s="42" t="s">
        <v>194</v>
      </c>
      <c r="F71" s="42">
        <v>257945</v>
      </c>
      <c r="G71" s="43">
        <v>41610</v>
      </c>
      <c r="H71" s="8">
        <v>16.29</v>
      </c>
      <c r="I71" s="8">
        <v>1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5">
      <c r="A72" s="42" t="s">
        <v>114</v>
      </c>
      <c r="B72" s="42" t="s">
        <v>27</v>
      </c>
      <c r="C72" s="42" t="s">
        <v>84</v>
      </c>
      <c r="D72" s="42" t="s">
        <v>195</v>
      </c>
      <c r="E72" s="42" t="s">
        <v>196</v>
      </c>
      <c r="F72" s="42">
        <v>266800</v>
      </c>
      <c r="G72" s="43">
        <v>41201</v>
      </c>
      <c r="H72" s="8">
        <v>12.54</v>
      </c>
      <c r="I72" s="8">
        <v>1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5">
      <c r="A73" s="42" t="s">
        <v>197</v>
      </c>
      <c r="B73" s="42" t="s">
        <v>27</v>
      </c>
      <c r="C73" s="42" t="s">
        <v>141</v>
      </c>
      <c r="D73" s="42" t="s">
        <v>198</v>
      </c>
      <c r="E73" s="42" t="s">
        <v>199</v>
      </c>
      <c r="F73" s="42">
        <v>217624</v>
      </c>
      <c r="G73" s="43">
        <v>40469</v>
      </c>
      <c r="H73" s="8">
        <v>114.8</v>
      </c>
      <c r="I73" s="8">
        <v>2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25">
      <c r="A74" s="42" t="s">
        <v>197</v>
      </c>
      <c r="B74" s="42" t="s">
        <v>27</v>
      </c>
      <c r="C74" s="42" t="s">
        <v>136</v>
      </c>
      <c r="D74" s="42" t="s">
        <v>200</v>
      </c>
      <c r="E74" s="42" t="s">
        <v>201</v>
      </c>
      <c r="F74" s="42">
        <v>217151</v>
      </c>
      <c r="G74" s="43">
        <v>40970</v>
      </c>
      <c r="H74" s="8">
        <v>114.53</v>
      </c>
      <c r="I74" s="8">
        <v>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5">
      <c r="A75" s="42" t="s">
        <v>197</v>
      </c>
      <c r="B75" s="42" t="s">
        <v>27</v>
      </c>
      <c r="C75" s="42" t="s">
        <v>202</v>
      </c>
      <c r="D75" s="42" t="s">
        <v>203</v>
      </c>
      <c r="E75" s="42" t="s">
        <v>204</v>
      </c>
      <c r="F75" s="42">
        <v>230456</v>
      </c>
      <c r="G75" s="43">
        <v>40718</v>
      </c>
      <c r="H75" s="8">
        <v>114.41</v>
      </c>
      <c r="I75" s="8">
        <v>2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5">
      <c r="A76" s="42" t="s">
        <v>197</v>
      </c>
      <c r="B76" s="42" t="s">
        <v>27</v>
      </c>
      <c r="C76" s="42" t="s">
        <v>205</v>
      </c>
      <c r="D76" s="42" t="s">
        <v>206</v>
      </c>
      <c r="E76" s="42" t="s">
        <v>207</v>
      </c>
      <c r="F76" s="42">
        <v>197944</v>
      </c>
      <c r="G76" s="43">
        <v>40288</v>
      </c>
      <c r="H76" s="8">
        <v>114.32</v>
      </c>
      <c r="I76" s="8">
        <v>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5">
      <c r="A77" s="42" t="s">
        <v>197</v>
      </c>
      <c r="B77" s="42" t="s">
        <v>27</v>
      </c>
      <c r="C77" s="42" t="s">
        <v>63</v>
      </c>
      <c r="D77" s="42" t="s">
        <v>208</v>
      </c>
      <c r="E77" s="42" t="s">
        <v>209</v>
      </c>
      <c r="F77" s="42">
        <v>215715</v>
      </c>
      <c r="G77" s="43">
        <v>40871</v>
      </c>
      <c r="H77" s="8">
        <v>111.73</v>
      </c>
      <c r="I77" s="8">
        <v>2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5">
      <c r="A78" s="42" t="s">
        <v>197</v>
      </c>
      <c r="B78" s="42" t="s">
        <v>27</v>
      </c>
      <c r="C78" s="42" t="s">
        <v>91</v>
      </c>
      <c r="D78" s="42" t="s">
        <v>210</v>
      </c>
      <c r="E78" s="42" t="s">
        <v>211</v>
      </c>
      <c r="F78" s="42">
        <v>219350</v>
      </c>
      <c r="G78" s="43">
        <v>40619</v>
      </c>
      <c r="H78" s="8">
        <v>111.65</v>
      </c>
      <c r="I78" s="8">
        <v>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5">
      <c r="A79" s="42" t="s">
        <v>197</v>
      </c>
      <c r="B79" s="42" t="s">
        <v>27</v>
      </c>
      <c r="C79" s="42" t="s">
        <v>60</v>
      </c>
      <c r="D79" s="42" t="s">
        <v>212</v>
      </c>
      <c r="E79" s="42" t="s">
        <v>213</v>
      </c>
      <c r="F79" s="42">
        <v>219338</v>
      </c>
      <c r="G79" s="43">
        <v>40084</v>
      </c>
      <c r="H79" s="8">
        <v>110.4</v>
      </c>
      <c r="I79" s="8">
        <v>2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5">
      <c r="A80" s="42" t="s">
        <v>197</v>
      </c>
      <c r="B80" s="42" t="s">
        <v>27</v>
      </c>
      <c r="C80" s="42" t="s">
        <v>40</v>
      </c>
      <c r="D80" s="42" t="s">
        <v>214</v>
      </c>
      <c r="E80" s="42" t="s">
        <v>215</v>
      </c>
      <c r="F80" s="42">
        <v>237383</v>
      </c>
      <c r="G80" s="43">
        <v>40758</v>
      </c>
      <c r="H80" s="8">
        <v>108.6</v>
      </c>
      <c r="I80" s="8">
        <v>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5">
      <c r="A81" s="42" t="s">
        <v>197</v>
      </c>
      <c r="B81" s="42" t="s">
        <v>27</v>
      </c>
      <c r="C81" s="42" t="s">
        <v>60</v>
      </c>
      <c r="D81" s="42" t="s">
        <v>216</v>
      </c>
      <c r="E81" s="42" t="s">
        <v>217</v>
      </c>
      <c r="F81" s="42">
        <v>226293</v>
      </c>
      <c r="G81" s="43">
        <v>40211</v>
      </c>
      <c r="H81" s="8">
        <v>108.23</v>
      </c>
      <c r="I81" s="8">
        <v>2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5">
      <c r="A82" s="42" t="s">
        <v>197</v>
      </c>
      <c r="B82" s="42" t="s">
        <v>27</v>
      </c>
      <c r="C82" s="42" t="s">
        <v>218</v>
      </c>
      <c r="D82" s="42" t="s">
        <v>219</v>
      </c>
      <c r="E82" s="42" t="s">
        <v>220</v>
      </c>
      <c r="F82" s="42">
        <v>264253</v>
      </c>
      <c r="G82" s="43">
        <v>40922</v>
      </c>
      <c r="H82" s="8">
        <v>108</v>
      </c>
      <c r="I82" s="8">
        <v>2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5">
      <c r="A83" s="42" t="s">
        <v>197</v>
      </c>
      <c r="B83" s="42" t="s">
        <v>27</v>
      </c>
      <c r="C83" s="42" t="s">
        <v>169</v>
      </c>
      <c r="D83" s="42" t="s">
        <v>221</v>
      </c>
      <c r="E83" s="42" t="s">
        <v>222</v>
      </c>
      <c r="F83" s="42">
        <v>201763</v>
      </c>
      <c r="G83" s="43">
        <v>40094</v>
      </c>
      <c r="H83" s="8">
        <v>107.61</v>
      </c>
      <c r="I83" s="8">
        <v>2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5">
      <c r="A84" s="42" t="s">
        <v>197</v>
      </c>
      <c r="B84" s="42" t="s">
        <v>27</v>
      </c>
      <c r="C84" s="42" t="s">
        <v>205</v>
      </c>
      <c r="D84" s="42" t="s">
        <v>223</v>
      </c>
      <c r="E84" s="42" t="s">
        <v>224</v>
      </c>
      <c r="F84" s="42">
        <v>227401</v>
      </c>
      <c r="G84" s="43">
        <v>40845</v>
      </c>
      <c r="H84" s="8">
        <v>106.59</v>
      </c>
      <c r="I84" s="8">
        <v>2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5">
      <c r="A85" s="42" t="s">
        <v>197</v>
      </c>
      <c r="B85" s="42" t="s">
        <v>27</v>
      </c>
      <c r="C85" s="42" t="s">
        <v>51</v>
      </c>
      <c r="D85" s="42" t="s">
        <v>225</v>
      </c>
      <c r="E85" s="42" t="s">
        <v>226</v>
      </c>
      <c r="F85" s="42">
        <v>229728</v>
      </c>
      <c r="G85" s="43">
        <v>40982</v>
      </c>
      <c r="H85" s="8">
        <v>106.28</v>
      </c>
      <c r="I85" s="8">
        <v>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42" t="s">
        <v>197</v>
      </c>
      <c r="B86" s="42" t="s">
        <v>27</v>
      </c>
      <c r="C86" s="42" t="s">
        <v>157</v>
      </c>
      <c r="D86" s="42" t="s">
        <v>227</v>
      </c>
      <c r="E86" s="42" t="s">
        <v>228</v>
      </c>
      <c r="F86" s="42">
        <v>224469</v>
      </c>
      <c r="G86" s="43">
        <v>40535</v>
      </c>
      <c r="H86" s="8">
        <v>105.21</v>
      </c>
      <c r="I86" s="8">
        <v>2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5">
      <c r="A87" s="42" t="s">
        <v>197</v>
      </c>
      <c r="B87" s="42" t="s">
        <v>27</v>
      </c>
      <c r="C87" s="42" t="s">
        <v>31</v>
      </c>
      <c r="D87" s="42" t="s">
        <v>32</v>
      </c>
      <c r="E87" s="42" t="s">
        <v>107</v>
      </c>
      <c r="F87" s="42">
        <v>258377</v>
      </c>
      <c r="G87" s="43">
        <v>41081</v>
      </c>
      <c r="H87" s="8">
        <v>105.13</v>
      </c>
      <c r="I87" s="8">
        <v>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5">
      <c r="A88" s="42" t="s">
        <v>197</v>
      </c>
      <c r="B88" s="42" t="s">
        <v>27</v>
      </c>
      <c r="C88" s="42" t="s">
        <v>80</v>
      </c>
      <c r="D88" s="42" t="s">
        <v>229</v>
      </c>
      <c r="E88" s="42" t="s">
        <v>230</v>
      </c>
      <c r="F88" s="42">
        <v>226788</v>
      </c>
      <c r="G88" s="43">
        <v>40269</v>
      </c>
      <c r="H88" s="8">
        <v>104.85</v>
      </c>
      <c r="I88" s="8">
        <v>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5">
      <c r="A89" s="42" t="s">
        <v>197</v>
      </c>
      <c r="B89" s="42" t="s">
        <v>27</v>
      </c>
      <c r="C89" s="42" t="s">
        <v>91</v>
      </c>
      <c r="D89" s="42" t="s">
        <v>124</v>
      </c>
      <c r="E89" s="42" t="s">
        <v>231</v>
      </c>
      <c r="F89" s="42">
        <v>213235</v>
      </c>
      <c r="G89" s="43">
        <v>40360</v>
      </c>
      <c r="H89" s="8">
        <v>104.82</v>
      </c>
      <c r="I89" s="8">
        <v>2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5">
      <c r="A90" s="42" t="s">
        <v>197</v>
      </c>
      <c r="B90" s="42" t="s">
        <v>27</v>
      </c>
      <c r="C90" s="42" t="s">
        <v>136</v>
      </c>
      <c r="D90" s="42" t="s">
        <v>232</v>
      </c>
      <c r="E90" s="42" t="s">
        <v>233</v>
      </c>
      <c r="F90" s="42">
        <v>197869</v>
      </c>
      <c r="G90" s="43">
        <v>40221</v>
      </c>
      <c r="H90" s="8">
        <v>104.27</v>
      </c>
      <c r="I90" s="8">
        <v>2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5">
      <c r="A91" s="42" t="s">
        <v>197</v>
      </c>
      <c r="B91" s="42" t="s">
        <v>27</v>
      </c>
      <c r="C91" s="42" t="s">
        <v>182</v>
      </c>
      <c r="D91" s="42" t="s">
        <v>183</v>
      </c>
      <c r="E91" s="42" t="s">
        <v>234</v>
      </c>
      <c r="F91" s="42">
        <v>240337</v>
      </c>
      <c r="G91" s="43">
        <v>40441</v>
      </c>
      <c r="H91" s="8">
        <v>101.93</v>
      </c>
      <c r="I91" s="8">
        <v>2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5">
      <c r="A92" s="42" t="s">
        <v>197</v>
      </c>
      <c r="B92" s="42" t="s">
        <v>27</v>
      </c>
      <c r="C92" s="42" t="s">
        <v>144</v>
      </c>
      <c r="D92" s="42" t="s">
        <v>235</v>
      </c>
      <c r="E92" s="42" t="s">
        <v>236</v>
      </c>
      <c r="F92" s="42">
        <v>233349</v>
      </c>
      <c r="G92" s="43">
        <v>40790</v>
      </c>
      <c r="H92" s="8">
        <v>100.6</v>
      </c>
      <c r="I92" s="8">
        <v>2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5">
      <c r="A93" s="42" t="s">
        <v>197</v>
      </c>
      <c r="B93" s="42" t="s">
        <v>27</v>
      </c>
      <c r="C93" s="42" t="s">
        <v>218</v>
      </c>
      <c r="D93" s="42" t="s">
        <v>237</v>
      </c>
      <c r="E93" s="42" t="s">
        <v>238</v>
      </c>
      <c r="F93" s="42">
        <v>203929</v>
      </c>
      <c r="G93" s="43">
        <v>40024</v>
      </c>
      <c r="H93" s="8">
        <v>99.98</v>
      </c>
      <c r="I93" s="8">
        <v>2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5">
      <c r="A94" s="42" t="s">
        <v>197</v>
      </c>
      <c r="B94" s="42" t="s">
        <v>27</v>
      </c>
      <c r="C94" s="42" t="s">
        <v>239</v>
      </c>
      <c r="D94" s="42" t="s">
        <v>240</v>
      </c>
      <c r="E94" s="42" t="s">
        <v>241</v>
      </c>
      <c r="F94" s="42">
        <v>308942</v>
      </c>
      <c r="G94" s="43">
        <v>40509</v>
      </c>
      <c r="H94" s="8">
        <v>99.41</v>
      </c>
      <c r="I94" s="8">
        <v>2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5">
      <c r="A95" s="42" t="s">
        <v>197</v>
      </c>
      <c r="B95" s="42" t="s">
        <v>27</v>
      </c>
      <c r="C95" s="42" t="s">
        <v>91</v>
      </c>
      <c r="D95" s="42" t="s">
        <v>242</v>
      </c>
      <c r="E95" s="42" t="s">
        <v>243</v>
      </c>
      <c r="F95" s="42">
        <v>241625</v>
      </c>
      <c r="G95" s="43">
        <v>40616</v>
      </c>
      <c r="H95" s="8">
        <v>98.52</v>
      </c>
      <c r="I95" s="8">
        <v>2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5">
      <c r="A96" s="42" t="s">
        <v>197</v>
      </c>
      <c r="B96" s="42" t="s">
        <v>27</v>
      </c>
      <c r="C96" s="42" t="s">
        <v>202</v>
      </c>
      <c r="D96" s="42" t="s">
        <v>244</v>
      </c>
      <c r="E96" s="42" t="s">
        <v>245</v>
      </c>
      <c r="F96" s="42">
        <v>254015</v>
      </c>
      <c r="G96" s="43">
        <v>40472</v>
      </c>
      <c r="H96" s="8">
        <v>94.8</v>
      </c>
      <c r="I96" s="8">
        <v>2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5">
      <c r="A97" s="42" t="s">
        <v>197</v>
      </c>
      <c r="B97" s="42" t="s">
        <v>27</v>
      </c>
      <c r="C97" s="42" t="s">
        <v>60</v>
      </c>
      <c r="D97" s="42" t="s">
        <v>246</v>
      </c>
      <c r="E97" s="42" t="s">
        <v>247</v>
      </c>
      <c r="F97" s="42">
        <v>230220</v>
      </c>
      <c r="G97" s="43">
        <v>40477</v>
      </c>
      <c r="H97" s="8">
        <v>93.89</v>
      </c>
      <c r="I97" s="8">
        <v>2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5">
      <c r="A98" s="42" t="s">
        <v>197</v>
      </c>
      <c r="B98" s="42" t="s">
        <v>27</v>
      </c>
      <c r="C98" s="42" t="s">
        <v>182</v>
      </c>
      <c r="D98" s="42" t="s">
        <v>248</v>
      </c>
      <c r="E98" s="42" t="s">
        <v>249</v>
      </c>
      <c r="F98" s="42">
        <v>217563</v>
      </c>
      <c r="G98" s="43">
        <v>40529</v>
      </c>
      <c r="H98" s="8">
        <v>93.56</v>
      </c>
      <c r="I98" s="8">
        <v>2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5">
      <c r="A99" s="42" t="s">
        <v>197</v>
      </c>
      <c r="B99" s="42" t="s">
        <v>27</v>
      </c>
      <c r="C99" s="42" t="s">
        <v>250</v>
      </c>
      <c r="D99" s="42" t="s">
        <v>251</v>
      </c>
      <c r="E99" s="42" t="s">
        <v>252</v>
      </c>
      <c r="F99" s="42">
        <v>222220</v>
      </c>
      <c r="G99" s="43">
        <v>40029</v>
      </c>
      <c r="H99" s="8">
        <v>91.95</v>
      </c>
      <c r="I99" s="8">
        <v>2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25">
      <c r="A100" s="42" t="s">
        <v>197</v>
      </c>
      <c r="B100" s="42" t="s">
        <v>27</v>
      </c>
      <c r="C100" s="42" t="s">
        <v>126</v>
      </c>
      <c r="D100" s="42" t="s">
        <v>253</v>
      </c>
      <c r="E100" s="42" t="s">
        <v>79</v>
      </c>
      <c r="F100" s="42">
        <v>225242</v>
      </c>
      <c r="G100" s="43">
        <v>40597</v>
      </c>
      <c r="H100" s="8">
        <v>89.67</v>
      </c>
      <c r="I100" s="8">
        <v>2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.75" customHeight="1" x14ac:dyDescent="0.25">
      <c r="A101" s="42" t="s">
        <v>197</v>
      </c>
      <c r="B101" s="42" t="s">
        <v>27</v>
      </c>
      <c r="C101" s="42" t="s">
        <v>182</v>
      </c>
      <c r="D101" s="42" t="s">
        <v>254</v>
      </c>
      <c r="E101" s="42" t="s">
        <v>255</v>
      </c>
      <c r="F101" s="42">
        <v>248769</v>
      </c>
      <c r="G101" s="43">
        <v>40104</v>
      </c>
      <c r="H101" s="8">
        <v>88.82</v>
      </c>
      <c r="I101" s="8">
        <v>2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5">
      <c r="A102" s="42" t="s">
        <v>197</v>
      </c>
      <c r="B102" s="42" t="s">
        <v>27</v>
      </c>
      <c r="C102" s="42" t="s">
        <v>73</v>
      </c>
      <c r="D102" s="42" t="s">
        <v>256</v>
      </c>
      <c r="E102" s="42" t="s">
        <v>257</v>
      </c>
      <c r="F102" s="42">
        <v>227923</v>
      </c>
      <c r="G102" s="43">
        <v>40948</v>
      </c>
      <c r="H102" s="8">
        <v>84.94</v>
      </c>
      <c r="I102" s="8">
        <v>2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5">
      <c r="A103" s="42" t="s">
        <v>197</v>
      </c>
      <c r="B103" s="42" t="s">
        <v>27</v>
      </c>
      <c r="C103" s="42" t="s">
        <v>73</v>
      </c>
      <c r="D103" s="42" t="s">
        <v>258</v>
      </c>
      <c r="E103" s="42" t="s">
        <v>45</v>
      </c>
      <c r="F103" s="42">
        <v>207924</v>
      </c>
      <c r="G103" s="43">
        <v>40841</v>
      </c>
      <c r="H103" s="8">
        <v>84.46</v>
      </c>
      <c r="I103" s="8">
        <v>2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5">
      <c r="A104" s="42" t="s">
        <v>197</v>
      </c>
      <c r="B104" s="42" t="s">
        <v>27</v>
      </c>
      <c r="C104" s="42" t="s">
        <v>28</v>
      </c>
      <c r="D104" s="42" t="s">
        <v>259</v>
      </c>
      <c r="E104" s="42" t="s">
        <v>50</v>
      </c>
      <c r="F104" s="42">
        <v>217782</v>
      </c>
      <c r="G104" s="43">
        <v>41004</v>
      </c>
      <c r="H104" s="8">
        <v>76.959999999999994</v>
      </c>
      <c r="I104" s="8">
        <v>2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5">
      <c r="A105" s="42" t="s">
        <v>197</v>
      </c>
      <c r="B105" s="42" t="s">
        <v>27</v>
      </c>
      <c r="C105" s="42" t="s">
        <v>202</v>
      </c>
      <c r="D105" s="42" t="s">
        <v>260</v>
      </c>
      <c r="E105" s="42" t="s">
        <v>261</v>
      </c>
      <c r="F105" s="42">
        <v>222432</v>
      </c>
      <c r="G105" s="43">
        <v>40896</v>
      </c>
      <c r="H105" s="8">
        <v>53.43</v>
      </c>
      <c r="I105" s="8">
        <v>2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5">
      <c r="A106" s="42" t="s">
        <v>197</v>
      </c>
      <c r="B106" s="42" t="s">
        <v>27</v>
      </c>
      <c r="C106" s="42" t="s">
        <v>70</v>
      </c>
      <c r="D106" s="42" t="s">
        <v>262</v>
      </c>
      <c r="E106" s="42" t="s">
        <v>263</v>
      </c>
      <c r="F106" s="42">
        <v>264273</v>
      </c>
      <c r="G106" s="43">
        <v>40885</v>
      </c>
      <c r="H106" s="8">
        <v>50.09</v>
      </c>
      <c r="I106" s="8">
        <v>2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5">
      <c r="A107" s="42" t="s">
        <v>197</v>
      </c>
      <c r="B107" s="42" t="s">
        <v>27</v>
      </c>
      <c r="C107" s="42" t="s">
        <v>141</v>
      </c>
      <c r="D107" s="42" t="s">
        <v>264</v>
      </c>
      <c r="E107" s="42" t="s">
        <v>265</v>
      </c>
      <c r="F107" s="42">
        <v>255143</v>
      </c>
      <c r="G107" s="43">
        <v>40148</v>
      </c>
      <c r="H107" s="8">
        <v>45.05</v>
      </c>
      <c r="I107" s="8">
        <v>2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5">
      <c r="A108" s="42" t="s">
        <v>197</v>
      </c>
      <c r="B108" s="42" t="s">
        <v>27</v>
      </c>
      <c r="C108" s="42" t="s">
        <v>91</v>
      </c>
      <c r="D108" s="42" t="s">
        <v>266</v>
      </c>
      <c r="E108" s="42" t="s">
        <v>267</v>
      </c>
      <c r="F108" s="42">
        <v>229928</v>
      </c>
      <c r="G108" s="43">
        <v>40487</v>
      </c>
      <c r="H108" s="8">
        <v>42.66</v>
      </c>
      <c r="I108" s="8">
        <v>2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5">
      <c r="A109" s="42" t="s">
        <v>197</v>
      </c>
      <c r="B109" s="42" t="s">
        <v>27</v>
      </c>
      <c r="C109" s="42" t="s">
        <v>57</v>
      </c>
      <c r="D109" s="42" t="s">
        <v>268</v>
      </c>
      <c r="E109" s="42" t="s">
        <v>269</v>
      </c>
      <c r="F109" s="42">
        <v>248287</v>
      </c>
      <c r="G109" s="43">
        <v>40388</v>
      </c>
      <c r="H109" s="8">
        <v>41.17</v>
      </c>
      <c r="I109" s="8">
        <v>2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5">
      <c r="A110" s="42" t="s">
        <v>197</v>
      </c>
      <c r="B110" s="42" t="s">
        <v>27</v>
      </c>
      <c r="C110" s="42" t="s">
        <v>84</v>
      </c>
      <c r="D110" s="42" t="s">
        <v>270</v>
      </c>
      <c r="E110" s="42" t="s">
        <v>271</v>
      </c>
      <c r="F110" s="42">
        <v>208629</v>
      </c>
      <c r="G110" s="43">
        <v>40660</v>
      </c>
      <c r="H110" s="8">
        <v>38.74</v>
      </c>
      <c r="I110" s="8">
        <v>2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5">
      <c r="A111" s="42" t="s">
        <v>197</v>
      </c>
      <c r="B111" s="42" t="s">
        <v>27</v>
      </c>
      <c r="C111" s="42" t="s">
        <v>272</v>
      </c>
      <c r="D111" s="42" t="s">
        <v>273</v>
      </c>
      <c r="E111" s="42" t="s">
        <v>274</v>
      </c>
      <c r="F111" s="42">
        <v>229674</v>
      </c>
      <c r="G111" s="43">
        <v>40346</v>
      </c>
      <c r="H111" s="8">
        <v>35.01</v>
      </c>
      <c r="I111" s="8">
        <v>2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5">
      <c r="A112" s="42" t="s">
        <v>197</v>
      </c>
      <c r="B112" s="42" t="s">
        <v>83</v>
      </c>
      <c r="C112" s="42" t="s">
        <v>63</v>
      </c>
      <c r="D112" s="42" t="s">
        <v>275</v>
      </c>
      <c r="E112" s="42" t="s">
        <v>276</v>
      </c>
      <c r="F112" s="42">
        <v>243959</v>
      </c>
      <c r="G112" s="43">
        <v>41025</v>
      </c>
      <c r="H112" s="8">
        <v>128.18</v>
      </c>
      <c r="I112" s="8">
        <v>2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5">
      <c r="A113" s="42" t="s">
        <v>197</v>
      </c>
      <c r="B113" s="42" t="s">
        <v>83</v>
      </c>
      <c r="C113" s="42" t="s">
        <v>162</v>
      </c>
      <c r="D113" s="42" t="s">
        <v>277</v>
      </c>
      <c r="E113" s="42" t="s">
        <v>276</v>
      </c>
      <c r="F113" s="42">
        <v>225446</v>
      </c>
      <c r="G113" s="43">
        <v>40788</v>
      </c>
      <c r="H113" s="8">
        <v>126.73</v>
      </c>
      <c r="I113" s="8">
        <v>2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5">
      <c r="A114" s="42" t="s">
        <v>197</v>
      </c>
      <c r="B114" s="42" t="s">
        <v>83</v>
      </c>
      <c r="C114" s="42" t="s">
        <v>278</v>
      </c>
      <c r="D114" s="42" t="s">
        <v>279</v>
      </c>
      <c r="E114" s="42" t="s">
        <v>280</v>
      </c>
      <c r="F114" s="42">
        <v>255976</v>
      </c>
      <c r="G114" s="43">
        <v>40471</v>
      </c>
      <c r="H114" s="8">
        <v>111.63</v>
      </c>
      <c r="I114" s="8">
        <v>2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5">
      <c r="A115" s="42" t="s">
        <v>197</v>
      </c>
      <c r="B115" s="42" t="s">
        <v>83</v>
      </c>
      <c r="C115" s="42" t="s">
        <v>281</v>
      </c>
      <c r="D115" s="42" t="s">
        <v>282</v>
      </c>
      <c r="E115" s="42" t="s">
        <v>283</v>
      </c>
      <c r="F115" s="42">
        <v>204296</v>
      </c>
      <c r="G115" s="43">
        <v>40549</v>
      </c>
      <c r="H115" s="8">
        <v>110.43</v>
      </c>
      <c r="I115" s="8">
        <v>2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5">
      <c r="A116" s="42" t="s">
        <v>197</v>
      </c>
      <c r="B116" s="42" t="s">
        <v>83</v>
      </c>
      <c r="C116" s="42" t="s">
        <v>153</v>
      </c>
      <c r="D116" s="42" t="s">
        <v>284</v>
      </c>
      <c r="E116" s="42" t="s">
        <v>285</v>
      </c>
      <c r="F116" s="42">
        <v>230907</v>
      </c>
      <c r="G116" s="43">
        <v>40684</v>
      </c>
      <c r="H116" s="8">
        <v>105.96</v>
      </c>
      <c r="I116" s="8">
        <v>2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5">
      <c r="A117" s="42" t="s">
        <v>197</v>
      </c>
      <c r="B117" s="42" t="s">
        <v>83</v>
      </c>
      <c r="C117" s="42" t="s">
        <v>43</v>
      </c>
      <c r="D117" s="42" t="s">
        <v>286</v>
      </c>
      <c r="E117" s="42" t="s">
        <v>287</v>
      </c>
      <c r="F117" s="42">
        <v>261574</v>
      </c>
      <c r="G117" s="43">
        <v>40849</v>
      </c>
      <c r="H117" s="8">
        <v>104.33</v>
      </c>
      <c r="I117" s="8">
        <v>2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5">
      <c r="A118" s="42" t="s">
        <v>197</v>
      </c>
      <c r="B118" s="42" t="s">
        <v>83</v>
      </c>
      <c r="C118" s="42" t="s">
        <v>162</v>
      </c>
      <c r="D118" s="42" t="s">
        <v>288</v>
      </c>
      <c r="E118" s="42" t="s">
        <v>289</v>
      </c>
      <c r="F118" s="42">
        <v>217614</v>
      </c>
      <c r="G118" s="43">
        <v>40036</v>
      </c>
      <c r="H118" s="8">
        <v>98.72</v>
      </c>
      <c r="I118" s="8">
        <v>2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5">
      <c r="A119" s="42" t="s">
        <v>197</v>
      </c>
      <c r="B119" s="42" t="s">
        <v>83</v>
      </c>
      <c r="C119" s="42" t="s">
        <v>250</v>
      </c>
      <c r="D119" s="42" t="s">
        <v>251</v>
      </c>
      <c r="E119" s="42" t="s">
        <v>290</v>
      </c>
      <c r="F119" s="42">
        <v>222219</v>
      </c>
      <c r="G119" s="43">
        <v>40802</v>
      </c>
      <c r="H119" s="8">
        <v>79.77</v>
      </c>
      <c r="I119" s="8">
        <v>2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5">
      <c r="A120" s="42" t="s">
        <v>197</v>
      </c>
      <c r="B120" s="42" t="s">
        <v>83</v>
      </c>
      <c r="C120" s="42" t="s">
        <v>157</v>
      </c>
      <c r="D120" s="42" t="s">
        <v>291</v>
      </c>
      <c r="E120" s="42" t="s">
        <v>292</v>
      </c>
      <c r="F120" s="42">
        <v>278684</v>
      </c>
      <c r="G120" s="43">
        <v>40564</v>
      </c>
      <c r="H120" s="8">
        <v>19.239999999999998</v>
      </c>
      <c r="I120" s="8">
        <v>2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5">
      <c r="A121" s="42" t="s">
        <v>293</v>
      </c>
      <c r="B121" s="42" t="s">
        <v>27</v>
      </c>
      <c r="C121" s="42" t="s">
        <v>51</v>
      </c>
      <c r="D121" s="42" t="s">
        <v>160</v>
      </c>
      <c r="E121" s="42" t="s">
        <v>294</v>
      </c>
      <c r="F121" s="42">
        <v>261553</v>
      </c>
      <c r="G121" s="43">
        <v>42918</v>
      </c>
      <c r="H121" s="8">
        <v>61.03</v>
      </c>
      <c r="I121" s="8">
        <v>1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5">
      <c r="A122" s="42" t="s">
        <v>293</v>
      </c>
      <c r="B122" s="42" t="s">
        <v>27</v>
      </c>
      <c r="C122" s="42" t="s">
        <v>205</v>
      </c>
      <c r="D122" s="42" t="s">
        <v>295</v>
      </c>
      <c r="E122" s="42" t="s">
        <v>296</v>
      </c>
      <c r="F122" s="42">
        <v>278498</v>
      </c>
      <c r="G122" s="43">
        <v>42927</v>
      </c>
      <c r="H122" s="8">
        <v>60.1</v>
      </c>
      <c r="I122" s="8">
        <v>1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5">
      <c r="A123" s="42" t="s">
        <v>293</v>
      </c>
      <c r="B123" s="42" t="s">
        <v>27</v>
      </c>
      <c r="C123" s="42" t="s">
        <v>88</v>
      </c>
      <c r="D123" s="42" t="s">
        <v>297</v>
      </c>
      <c r="E123" s="42" t="s">
        <v>298</v>
      </c>
      <c r="F123" s="42">
        <v>273129</v>
      </c>
      <c r="G123" s="43">
        <v>42951</v>
      </c>
      <c r="H123" s="8">
        <v>10.57</v>
      </c>
      <c r="I123" s="8">
        <v>1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5">
      <c r="A124" s="42" t="s">
        <v>293</v>
      </c>
      <c r="B124" s="42" t="s">
        <v>27</v>
      </c>
      <c r="C124" s="42" t="s">
        <v>88</v>
      </c>
      <c r="D124" s="42" t="s">
        <v>299</v>
      </c>
      <c r="E124" s="42" t="s">
        <v>300</v>
      </c>
      <c r="F124" s="42">
        <v>271203</v>
      </c>
      <c r="G124" s="43">
        <v>42935</v>
      </c>
      <c r="H124" s="8">
        <v>3.54</v>
      </c>
      <c r="I124" s="8">
        <v>1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" customHeight="1" x14ac:dyDescent="0.25">
      <c r="A125" s="42"/>
      <c r="B125" s="42"/>
      <c r="C125" s="42"/>
      <c r="D125" s="42"/>
      <c r="E125" s="42"/>
      <c r="F125" s="42"/>
      <c r="G125" s="4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" customHeight="1" x14ac:dyDescent="0.25">
      <c r="A126" s="42"/>
      <c r="B126" s="45"/>
      <c r="C126" s="45"/>
      <c r="D126" s="45"/>
      <c r="E126" s="45"/>
      <c r="F126" s="45"/>
      <c r="G126" s="45"/>
    </row>
    <row r="127" spans="1:37" ht="15" customHeight="1" x14ac:dyDescent="0.25">
      <c r="A127" s="42"/>
      <c r="B127" s="45"/>
      <c r="C127" s="45"/>
      <c r="D127" s="45"/>
      <c r="E127" s="45"/>
      <c r="F127" s="45"/>
      <c r="G127" s="45"/>
    </row>
    <row r="128" spans="1:37" ht="15" customHeight="1" x14ac:dyDescent="0.25">
      <c r="A128" s="42"/>
      <c r="B128" s="45"/>
      <c r="C128" s="45"/>
      <c r="D128" s="45"/>
      <c r="E128" s="45"/>
      <c r="F128" s="45"/>
      <c r="G128" s="45"/>
    </row>
    <row r="129" spans="1:7" ht="15" customHeight="1" x14ac:dyDescent="0.25">
      <c r="A129" s="42"/>
      <c r="B129" s="45"/>
      <c r="C129" s="45"/>
      <c r="D129" s="45"/>
      <c r="E129" s="45"/>
      <c r="F129" s="45"/>
      <c r="G129" s="45"/>
    </row>
    <row r="130" spans="1:7" ht="15" customHeight="1" x14ac:dyDescent="0.25">
      <c r="A130" s="42"/>
      <c r="B130" s="45"/>
      <c r="C130" s="45"/>
      <c r="D130" s="45"/>
      <c r="E130" s="45"/>
      <c r="F130" s="45"/>
      <c r="G130" s="45"/>
    </row>
    <row r="131" spans="1:7" ht="15" customHeight="1" x14ac:dyDescent="0.25">
      <c r="A131" s="42"/>
      <c r="B131" s="45"/>
      <c r="C131" s="45"/>
      <c r="D131" s="45"/>
      <c r="E131" s="45"/>
      <c r="F131" s="45"/>
      <c r="G131" s="45"/>
    </row>
    <row r="132" spans="1:7" ht="15" customHeight="1" x14ac:dyDescent="0.25">
      <c r="A132" s="42"/>
      <c r="B132" s="45"/>
      <c r="C132" s="45"/>
      <c r="D132" s="45"/>
      <c r="E132" s="45"/>
      <c r="F132" s="45"/>
      <c r="G132" s="45"/>
    </row>
    <row r="133" spans="1:7" ht="15" customHeight="1" x14ac:dyDescent="0.25">
      <c r="A133" s="42"/>
      <c r="B133" s="45"/>
      <c r="C133" s="45"/>
      <c r="D133" s="45"/>
      <c r="E133" s="45"/>
      <c r="F133" s="45"/>
      <c r="G133" s="45"/>
    </row>
    <row r="134" spans="1:7" ht="15" customHeight="1" x14ac:dyDescent="0.25">
      <c r="A134" s="42"/>
      <c r="B134" s="45"/>
      <c r="C134" s="45"/>
      <c r="D134" s="45"/>
      <c r="E134" s="45"/>
      <c r="F134" s="45"/>
      <c r="G134" s="45"/>
    </row>
    <row r="135" spans="1:7" ht="15" customHeight="1" x14ac:dyDescent="0.25">
      <c r="A135" s="42"/>
      <c r="B135" s="45"/>
      <c r="C135" s="45"/>
      <c r="D135" s="45"/>
      <c r="E135" s="45"/>
      <c r="F135" s="45"/>
      <c r="G135" s="45"/>
    </row>
    <row r="136" spans="1:7" ht="15" customHeight="1" x14ac:dyDescent="0.25">
      <c r="A136" s="42"/>
      <c r="B136" s="45"/>
      <c r="C136" s="45"/>
      <c r="D136" s="45"/>
      <c r="E136" s="45"/>
      <c r="F136" s="45"/>
      <c r="G136" s="45"/>
    </row>
    <row r="137" spans="1:7" ht="15" customHeight="1" x14ac:dyDescent="0.25">
      <c r="A137" s="42"/>
      <c r="B137" s="45"/>
      <c r="C137" s="45"/>
      <c r="D137" s="45"/>
      <c r="E137" s="45"/>
      <c r="F137" s="45"/>
      <c r="G137" s="45"/>
    </row>
    <row r="138" spans="1:7" ht="15" customHeight="1" x14ac:dyDescent="0.25">
      <c r="A138" s="42"/>
      <c r="B138" s="45"/>
      <c r="C138" s="45"/>
      <c r="D138" s="45"/>
      <c r="E138" s="45"/>
      <c r="F138" s="45"/>
      <c r="G138" s="45"/>
    </row>
    <row r="139" spans="1:7" ht="15" customHeight="1" x14ac:dyDescent="0.25">
      <c r="A139" s="42"/>
      <c r="B139" s="45"/>
      <c r="C139" s="45"/>
      <c r="D139" s="45"/>
      <c r="E139" s="45"/>
      <c r="F139" s="45"/>
      <c r="G139" s="45"/>
    </row>
    <row r="140" spans="1:7" ht="15" customHeight="1" x14ac:dyDescent="0.25">
      <c r="A140" s="42"/>
      <c r="B140" s="45"/>
      <c r="C140" s="45"/>
      <c r="D140" s="45"/>
      <c r="E140" s="45"/>
      <c r="F140" s="45"/>
      <c r="G140" s="45"/>
    </row>
    <row r="141" spans="1:7" ht="15" customHeight="1" x14ac:dyDescent="0.25">
      <c r="A141" s="45"/>
      <c r="B141" s="45"/>
      <c r="C141" s="45"/>
      <c r="D141" s="45"/>
      <c r="E141" s="45"/>
      <c r="F141" s="45"/>
      <c r="G141" s="45"/>
    </row>
    <row r="142" spans="1:7" ht="15" customHeight="1" x14ac:dyDescent="0.25">
      <c r="A142" s="45"/>
      <c r="B142" s="45"/>
      <c r="C142" s="45"/>
      <c r="D142" s="45"/>
      <c r="E142" s="45"/>
      <c r="F142" s="45"/>
      <c r="G142" s="45"/>
    </row>
    <row r="143" spans="1:7" ht="15" customHeight="1" x14ac:dyDescent="0.25">
      <c r="A143" s="45"/>
      <c r="B143" s="45"/>
      <c r="C143" s="45"/>
      <c r="D143" s="45"/>
      <c r="E143" s="45"/>
      <c r="F143" s="45"/>
      <c r="G143" s="45"/>
    </row>
    <row r="144" spans="1:7" ht="15" customHeight="1" x14ac:dyDescent="0.25">
      <c r="A144" s="45"/>
      <c r="B144" s="45"/>
      <c r="C144" s="45"/>
      <c r="D144" s="45"/>
      <c r="E144" s="45"/>
      <c r="F144" s="45"/>
      <c r="G144" s="45"/>
    </row>
    <row r="145" spans="1:7" ht="15" customHeight="1" x14ac:dyDescent="0.25">
      <c r="A145" s="45"/>
      <c r="B145" s="45"/>
      <c r="C145" s="45"/>
      <c r="D145" s="45"/>
      <c r="E145" s="45"/>
      <c r="F145" s="45"/>
      <c r="G145" s="45"/>
    </row>
    <row r="146" spans="1:7" ht="15" customHeight="1" x14ac:dyDescent="0.25">
      <c r="A146" s="45"/>
      <c r="B146" s="45"/>
      <c r="C146" s="45"/>
      <c r="D146" s="45"/>
      <c r="E146" s="45"/>
      <c r="F146" s="45"/>
      <c r="G146" s="45"/>
    </row>
    <row r="147" spans="1:7" ht="15" customHeight="1" x14ac:dyDescent="0.25">
      <c r="A147" s="45"/>
      <c r="B147" s="45"/>
      <c r="C147" s="45"/>
      <c r="D147" s="45"/>
      <c r="E147" s="45"/>
      <c r="F147" s="45"/>
      <c r="G147" s="45"/>
    </row>
    <row r="148" spans="1:7" ht="15" customHeight="1" x14ac:dyDescent="0.25">
      <c r="A148" s="45"/>
      <c r="B148" s="45"/>
      <c r="C148" s="45"/>
      <c r="D148" s="45"/>
      <c r="E148" s="45"/>
      <c r="F148" s="45"/>
      <c r="G148" s="45"/>
    </row>
    <row r="149" spans="1:7" ht="15" customHeight="1" x14ac:dyDescent="0.25">
      <c r="A149" s="45"/>
      <c r="B149" s="45"/>
      <c r="C149" s="45"/>
      <c r="D149" s="45"/>
      <c r="E149" s="45"/>
      <c r="F149" s="45"/>
      <c r="G149" s="45"/>
    </row>
    <row r="150" spans="1:7" ht="15" customHeight="1" x14ac:dyDescent="0.25">
      <c r="A150" s="45"/>
      <c r="B150" s="45"/>
      <c r="C150" s="45"/>
      <c r="D150" s="45"/>
      <c r="E150" s="45"/>
      <c r="F150" s="45"/>
      <c r="G150" s="45"/>
    </row>
    <row r="151" spans="1:7" ht="15" customHeight="1" x14ac:dyDescent="0.25">
      <c r="A151" s="45"/>
      <c r="B151" s="45"/>
      <c r="C151" s="45"/>
      <c r="D151" s="45"/>
      <c r="E151" s="45"/>
      <c r="F151" s="45"/>
      <c r="G151" s="45"/>
    </row>
    <row r="152" spans="1:7" ht="15" customHeight="1" x14ac:dyDescent="0.25">
      <c r="A152" s="45"/>
      <c r="B152" s="45"/>
      <c r="C152" s="45"/>
      <c r="D152" s="45"/>
      <c r="E152" s="45"/>
      <c r="F152" s="45"/>
      <c r="G152" s="45"/>
    </row>
    <row r="153" spans="1:7" ht="15" customHeight="1" x14ac:dyDescent="0.25">
      <c r="A153" s="45"/>
      <c r="B153" s="45"/>
      <c r="C153" s="45"/>
      <c r="D153" s="45"/>
      <c r="E153" s="45"/>
      <c r="F153" s="45"/>
      <c r="G153" s="45"/>
    </row>
    <row r="154" spans="1:7" ht="15" customHeight="1" x14ac:dyDescent="0.25">
      <c r="A154" s="45"/>
      <c r="B154" s="45"/>
      <c r="C154" s="45"/>
      <c r="D154" s="45"/>
      <c r="E154" s="45"/>
      <c r="F154" s="45"/>
      <c r="G154" s="45"/>
    </row>
    <row r="155" spans="1:7" ht="15" customHeight="1" x14ac:dyDescent="0.25">
      <c r="A155" s="45"/>
      <c r="B155" s="45"/>
      <c r="C155" s="45"/>
      <c r="D155" s="45"/>
      <c r="E155" s="45"/>
      <c r="F155" s="45"/>
      <c r="G155" s="45"/>
    </row>
    <row r="156" spans="1:7" ht="15" customHeight="1" x14ac:dyDescent="0.25">
      <c r="A156" s="45"/>
      <c r="B156" s="45"/>
      <c r="C156" s="45"/>
      <c r="D156" s="45"/>
      <c r="E156" s="45"/>
      <c r="F156" s="45"/>
      <c r="G156" s="45"/>
    </row>
    <row r="157" spans="1:7" ht="15" customHeight="1" x14ac:dyDescent="0.25">
      <c r="A157" s="45"/>
      <c r="B157" s="45"/>
      <c r="C157" s="45"/>
      <c r="D157" s="45"/>
      <c r="E157" s="45"/>
      <c r="F157" s="45"/>
      <c r="G157" s="45"/>
    </row>
    <row r="158" spans="1:7" ht="15" customHeight="1" x14ac:dyDescent="0.25">
      <c r="A158" s="45"/>
      <c r="B158" s="45"/>
      <c r="C158" s="45"/>
      <c r="D158" s="45"/>
      <c r="E158" s="45"/>
      <c r="F158" s="45"/>
      <c r="G158" s="45"/>
    </row>
    <row r="159" spans="1:7" ht="15" customHeight="1" x14ac:dyDescent="0.25">
      <c r="A159" s="45"/>
      <c r="B159" s="45"/>
      <c r="C159" s="45"/>
      <c r="D159" s="45"/>
      <c r="E159" s="45"/>
      <c r="F159" s="45"/>
      <c r="G159" s="45"/>
    </row>
    <row r="160" spans="1:7" ht="15" customHeight="1" x14ac:dyDescent="0.25">
      <c r="A160" s="45"/>
      <c r="B160" s="45"/>
      <c r="C160" s="45"/>
      <c r="D160" s="45"/>
      <c r="E160" s="45"/>
      <c r="F160" s="45"/>
      <c r="G160" s="45"/>
    </row>
    <row r="161" spans="1:7" ht="15" customHeight="1" x14ac:dyDescent="0.25">
      <c r="A161" s="45"/>
      <c r="B161" s="45"/>
      <c r="C161" s="45"/>
      <c r="D161" s="45"/>
      <c r="E161" s="45"/>
      <c r="F161" s="45"/>
      <c r="G161" s="45"/>
    </row>
    <row r="162" spans="1:7" ht="15" customHeight="1" x14ac:dyDescent="0.25">
      <c r="A162" s="45"/>
      <c r="B162" s="45"/>
      <c r="C162" s="45"/>
      <c r="D162" s="45"/>
      <c r="E162" s="45"/>
      <c r="F162" s="45"/>
      <c r="G162" s="45"/>
    </row>
    <row r="163" spans="1:7" ht="15" customHeight="1" x14ac:dyDescent="0.25">
      <c r="A163" s="45"/>
      <c r="B163" s="45"/>
      <c r="C163" s="45"/>
      <c r="D163" s="45"/>
      <c r="E163" s="45"/>
      <c r="F163" s="45"/>
      <c r="G163" s="45"/>
    </row>
    <row r="164" spans="1:7" ht="15" customHeight="1" x14ac:dyDescent="0.25">
      <c r="A164" s="45"/>
      <c r="B164" s="45"/>
      <c r="C164" s="45"/>
      <c r="D164" s="45"/>
      <c r="E164" s="45"/>
      <c r="F164" s="45"/>
      <c r="G164" s="45"/>
    </row>
    <row r="165" spans="1:7" ht="15" customHeight="1" x14ac:dyDescent="0.25">
      <c r="A165" s="45"/>
      <c r="B165" s="45"/>
      <c r="C165" s="45"/>
      <c r="D165" s="45"/>
      <c r="E165" s="45"/>
      <c r="F165" s="45"/>
      <c r="G165" s="45"/>
    </row>
    <row r="166" spans="1:7" ht="15" customHeight="1" x14ac:dyDescent="0.25">
      <c r="A166" s="45"/>
      <c r="B166" s="45"/>
      <c r="C166" s="45"/>
      <c r="D166" s="45"/>
      <c r="E166" s="45"/>
      <c r="F166" s="45"/>
      <c r="G166" s="45"/>
    </row>
    <row r="167" spans="1:7" ht="15" customHeight="1" x14ac:dyDescent="0.25">
      <c r="A167" s="45"/>
      <c r="B167" s="45"/>
      <c r="C167" s="45"/>
      <c r="D167" s="45"/>
      <c r="E167" s="45"/>
      <c r="F167" s="45"/>
      <c r="G167" s="45"/>
    </row>
    <row r="168" spans="1:7" ht="15" customHeight="1" x14ac:dyDescent="0.25">
      <c r="A168" s="45"/>
      <c r="B168" s="45"/>
      <c r="C168" s="45"/>
      <c r="D168" s="45"/>
      <c r="E168" s="45"/>
      <c r="F168" s="45"/>
      <c r="G168" s="45"/>
    </row>
    <row r="169" spans="1:7" ht="15" customHeight="1" x14ac:dyDescent="0.25">
      <c r="A169" s="45"/>
      <c r="B169" s="45"/>
      <c r="C169" s="45"/>
      <c r="D169" s="45"/>
      <c r="E169" s="45"/>
      <c r="F169" s="45"/>
      <c r="G169" s="45"/>
    </row>
    <row r="170" spans="1:7" ht="15" customHeight="1" x14ac:dyDescent="0.25">
      <c r="A170" s="45"/>
      <c r="B170" s="45"/>
      <c r="C170" s="45"/>
      <c r="D170" s="45"/>
      <c r="E170" s="45"/>
      <c r="F170" s="45"/>
      <c r="G170" s="45"/>
    </row>
    <row r="171" spans="1:7" ht="15" customHeight="1" x14ac:dyDescent="0.25">
      <c r="A171" s="45"/>
      <c r="B171" s="45"/>
      <c r="C171" s="45"/>
      <c r="D171" s="45"/>
      <c r="E171" s="45"/>
      <c r="F171" s="45"/>
      <c r="G171" s="45"/>
    </row>
    <row r="172" spans="1:7" ht="15" customHeight="1" x14ac:dyDescent="0.25">
      <c r="A172" s="45"/>
      <c r="B172" s="45"/>
      <c r="C172" s="45"/>
      <c r="D172" s="45"/>
      <c r="E172" s="45"/>
      <c r="F172" s="45"/>
      <c r="G172" s="45"/>
    </row>
    <row r="173" spans="1:7" ht="15" customHeight="1" x14ac:dyDescent="0.25">
      <c r="A173" s="45"/>
      <c r="B173" s="45"/>
      <c r="C173" s="45"/>
      <c r="D173" s="45"/>
      <c r="E173" s="45"/>
      <c r="F173" s="45"/>
      <c r="G173" s="45"/>
    </row>
    <row r="174" spans="1:7" ht="15" customHeight="1" x14ac:dyDescent="0.25">
      <c r="A174" s="45"/>
      <c r="B174" s="45"/>
      <c r="C174" s="45"/>
      <c r="D174" s="45"/>
      <c r="E174" s="45"/>
      <c r="F174" s="45"/>
      <c r="G174" s="45"/>
    </row>
    <row r="175" spans="1:7" ht="15" customHeight="1" x14ac:dyDescent="0.25">
      <c r="A175" s="45"/>
      <c r="B175" s="45"/>
      <c r="C175" s="45"/>
      <c r="D175" s="45"/>
      <c r="E175" s="45"/>
      <c r="F175" s="45"/>
      <c r="G175" s="45"/>
    </row>
    <row r="176" spans="1:7" ht="15" customHeight="1" x14ac:dyDescent="0.25">
      <c r="A176" s="45"/>
      <c r="B176" s="45"/>
      <c r="C176" s="45"/>
      <c r="D176" s="45"/>
      <c r="E176" s="45"/>
      <c r="F176" s="45"/>
      <c r="G176" s="45"/>
    </row>
    <row r="177" spans="1:7" ht="15" customHeight="1" x14ac:dyDescent="0.25">
      <c r="A177" s="45"/>
      <c r="B177" s="45"/>
      <c r="C177" s="45"/>
      <c r="D177" s="45"/>
      <c r="E177" s="45"/>
      <c r="F177" s="45"/>
      <c r="G177" s="45"/>
    </row>
    <row r="178" spans="1:7" ht="15" customHeight="1" x14ac:dyDescent="0.25">
      <c r="A178" s="45"/>
      <c r="B178" s="45"/>
      <c r="C178" s="45"/>
      <c r="D178" s="45"/>
      <c r="E178" s="45"/>
      <c r="F178" s="45"/>
      <c r="G178" s="45"/>
    </row>
    <row r="179" spans="1:7" ht="15" customHeight="1" x14ac:dyDescent="0.25">
      <c r="A179" s="45"/>
      <c r="B179" s="45"/>
      <c r="C179" s="45"/>
      <c r="D179" s="45"/>
      <c r="E179" s="45"/>
      <c r="F179" s="45"/>
      <c r="G179" s="45"/>
    </row>
    <row r="180" spans="1:7" ht="15" customHeight="1" x14ac:dyDescent="0.25">
      <c r="A180" s="45"/>
      <c r="B180" s="45"/>
      <c r="C180" s="45"/>
      <c r="D180" s="45"/>
      <c r="E180" s="45"/>
      <c r="F180" s="45"/>
      <c r="G180" s="45"/>
    </row>
    <row r="181" spans="1:7" ht="15" customHeight="1" x14ac:dyDescent="0.25">
      <c r="A181" s="45"/>
      <c r="B181" s="45"/>
      <c r="C181" s="45"/>
      <c r="D181" s="45"/>
      <c r="E181" s="45"/>
      <c r="F181" s="45"/>
      <c r="G181" s="45"/>
    </row>
    <row r="182" spans="1:7" ht="15" customHeight="1" x14ac:dyDescent="0.25">
      <c r="A182" s="45"/>
      <c r="B182" s="45"/>
      <c r="C182" s="45"/>
      <c r="D182" s="45"/>
      <c r="E182" s="45"/>
      <c r="F182" s="45"/>
      <c r="G182" s="45"/>
    </row>
    <row r="183" spans="1:7" ht="15" customHeight="1" x14ac:dyDescent="0.25">
      <c r="A183" s="45"/>
      <c r="B183" s="45"/>
      <c r="C183" s="45"/>
      <c r="D183" s="45"/>
      <c r="E183" s="45"/>
      <c r="F183" s="45"/>
      <c r="G183" s="45"/>
    </row>
    <row r="184" spans="1:7" ht="15" customHeight="1" x14ac:dyDescent="0.25">
      <c r="A184" s="45"/>
      <c r="B184" s="45"/>
      <c r="C184" s="45"/>
      <c r="D184" s="45"/>
      <c r="E184" s="45"/>
      <c r="F184" s="45"/>
      <c r="G184" s="45"/>
    </row>
    <row r="185" spans="1:7" ht="15" customHeight="1" x14ac:dyDescent="0.25">
      <c r="A185" s="45"/>
      <c r="B185" s="45"/>
      <c r="C185" s="45"/>
      <c r="D185" s="45"/>
      <c r="E185" s="45"/>
      <c r="F185" s="45"/>
      <c r="G185" s="45"/>
    </row>
    <row r="186" spans="1:7" ht="15" customHeight="1" x14ac:dyDescent="0.25">
      <c r="A186" s="45"/>
      <c r="B186" s="45"/>
      <c r="C186" s="45"/>
      <c r="D186" s="45"/>
      <c r="E186" s="45"/>
      <c r="F186" s="45"/>
      <c r="G186" s="45"/>
    </row>
    <row r="187" spans="1:7" ht="15" customHeight="1" x14ac:dyDescent="0.25">
      <c r="A187" s="45"/>
      <c r="B187" s="45"/>
      <c r="C187" s="45"/>
      <c r="D187" s="45"/>
      <c r="E187" s="45"/>
      <c r="F187" s="45"/>
      <c r="G187" s="45"/>
    </row>
    <row r="188" spans="1:7" ht="15" customHeight="1" x14ac:dyDescent="0.25">
      <c r="A188" s="45"/>
      <c r="B188" s="45"/>
      <c r="C188" s="45"/>
      <c r="D188" s="45"/>
      <c r="E188" s="45"/>
      <c r="F188" s="45"/>
      <c r="G188" s="45"/>
    </row>
    <row r="189" spans="1:7" ht="15" customHeight="1" x14ac:dyDescent="0.25">
      <c r="A189" s="45"/>
      <c r="B189" s="45"/>
      <c r="C189" s="45"/>
      <c r="D189" s="45"/>
      <c r="E189" s="45"/>
      <c r="F189" s="45"/>
      <c r="G189" s="45"/>
    </row>
    <row r="190" spans="1:7" ht="15" customHeight="1" x14ac:dyDescent="0.25">
      <c r="A190" s="45"/>
      <c r="B190" s="45"/>
      <c r="C190" s="45"/>
      <c r="D190" s="45"/>
      <c r="E190" s="45"/>
      <c r="F190" s="45"/>
      <c r="G190" s="45"/>
    </row>
    <row r="191" spans="1:7" ht="15" customHeight="1" x14ac:dyDescent="0.25">
      <c r="A191" s="45"/>
      <c r="B191" s="45"/>
      <c r="C191" s="45"/>
      <c r="D191" s="45"/>
      <c r="E191" s="45"/>
      <c r="F191" s="45"/>
      <c r="G191" s="45"/>
    </row>
    <row r="192" spans="1:7" ht="15" customHeight="1" x14ac:dyDescent="0.25">
      <c r="A192" s="45"/>
      <c r="B192" s="45"/>
      <c r="C192" s="45"/>
      <c r="D192" s="45"/>
      <c r="E192" s="45"/>
      <c r="F192" s="45"/>
      <c r="G192" s="45"/>
    </row>
    <row r="193" spans="1:7" ht="15" customHeight="1" x14ac:dyDescent="0.25">
      <c r="A193" s="45"/>
      <c r="B193" s="45"/>
      <c r="C193" s="45"/>
      <c r="D193" s="45"/>
      <c r="E193" s="45"/>
      <c r="F193" s="45"/>
      <c r="G193" s="45"/>
    </row>
    <row r="194" spans="1:7" ht="15" customHeight="1" x14ac:dyDescent="0.25">
      <c r="A194" s="45"/>
      <c r="B194" s="45"/>
      <c r="C194" s="45"/>
      <c r="D194" s="45"/>
      <c r="E194" s="45"/>
      <c r="F194" s="45"/>
      <c r="G194" s="45"/>
    </row>
    <row r="195" spans="1:7" ht="15" customHeight="1" x14ac:dyDescent="0.25">
      <c r="A195" s="45"/>
      <c r="B195" s="45"/>
      <c r="C195" s="45"/>
      <c r="D195" s="45"/>
      <c r="E195" s="45"/>
      <c r="F195" s="45"/>
      <c r="G195" s="45"/>
    </row>
    <row r="196" spans="1:7" ht="15" customHeight="1" x14ac:dyDescent="0.25">
      <c r="A196" s="45"/>
      <c r="B196" s="45"/>
      <c r="C196" s="45"/>
      <c r="D196" s="45"/>
      <c r="E196" s="45"/>
      <c r="F196" s="45"/>
      <c r="G196" s="45"/>
    </row>
    <row r="197" spans="1:7" ht="15" customHeight="1" x14ac:dyDescent="0.25">
      <c r="A197" s="45"/>
      <c r="B197" s="45"/>
      <c r="C197" s="45"/>
      <c r="D197" s="45"/>
      <c r="E197" s="45"/>
      <c r="F197" s="45"/>
      <c r="G197" s="45"/>
    </row>
    <row r="198" spans="1:7" ht="15" customHeight="1" x14ac:dyDescent="0.25">
      <c r="A198" s="45"/>
      <c r="B198" s="45"/>
      <c r="C198" s="45"/>
      <c r="D198" s="45"/>
      <c r="E198" s="45"/>
      <c r="F198" s="45"/>
      <c r="G198" s="45"/>
    </row>
    <row r="199" spans="1:7" ht="15" customHeight="1" x14ac:dyDescent="0.25">
      <c r="A199" s="45"/>
      <c r="B199" s="45"/>
      <c r="C199" s="45"/>
      <c r="D199" s="45"/>
      <c r="E199" s="45"/>
      <c r="F199" s="45"/>
      <c r="G199" s="45"/>
    </row>
    <row r="200" spans="1:7" ht="15" customHeight="1" x14ac:dyDescent="0.25">
      <c r="A200" s="45"/>
      <c r="B200" s="45"/>
      <c r="C200" s="45"/>
      <c r="D200" s="45"/>
      <c r="E200" s="45"/>
      <c r="F200" s="45"/>
      <c r="G200" s="45"/>
    </row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conditionalFormatting sqref="B3:B125">
    <cfRule type="containsText" dxfId="16" priority="2" operator="containsText" text="Homme">
      <formula>NOT(ISERROR(SEARCH("Homme",B3)))</formula>
    </cfRule>
    <cfRule type="containsText" dxfId="15" priority="3" operator="containsText" text="Femme">
      <formula>NOT(ISERROR(SEARCH("Femme",B3)))</formula>
    </cfRule>
    <cfRule type="containsText" dxfId="14" priority="4" operator="containsText" text="Couple">
      <formula>NOT(ISERROR(SEARCH("Couple",B3)))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48576"/>
  <sheetViews>
    <sheetView showZeros="0" zoomScale="90" zoomScaleNormal="90" workbookViewId="0"/>
  </sheetViews>
  <sheetFormatPr baseColWidth="10" defaultColWidth="11.5703125" defaultRowHeight="13.5" customHeight="1" x14ac:dyDescent="0.25"/>
  <cols>
    <col min="1" max="1" width="16.85546875" style="1" customWidth="1"/>
    <col min="2" max="2" width="10" style="1" customWidth="1"/>
    <col min="3" max="3" width="8.28515625" style="1" customWidth="1"/>
    <col min="4" max="4" width="13.28515625" style="1" customWidth="1"/>
    <col min="5" max="5" width="11.5703125" style="10"/>
  </cols>
  <sheetData>
    <row r="1" spans="1:5" ht="15" x14ac:dyDescent="0.25">
      <c r="A1" s="27" t="s">
        <v>301</v>
      </c>
      <c r="B1" s="27" t="s">
        <v>20</v>
      </c>
      <c r="C1"/>
      <c r="D1"/>
      <c r="E1"/>
    </row>
    <row r="2" spans="1:5" ht="15" x14ac:dyDescent="0.25">
      <c r="A2" s="27" t="s">
        <v>19</v>
      </c>
      <c r="B2" t="s">
        <v>27</v>
      </c>
      <c r="C2" t="s">
        <v>83</v>
      </c>
      <c r="D2" t="s">
        <v>363</v>
      </c>
      <c r="E2"/>
    </row>
    <row r="3" spans="1:5" ht="15" x14ac:dyDescent="0.25">
      <c r="A3" t="s">
        <v>26</v>
      </c>
      <c r="B3" s="28">
        <v>20</v>
      </c>
      <c r="C3" s="28">
        <v>1</v>
      </c>
      <c r="D3" s="28">
        <v>21</v>
      </c>
      <c r="E3"/>
    </row>
    <row r="4" spans="1:5" ht="15" x14ac:dyDescent="0.25">
      <c r="A4" t="s">
        <v>87</v>
      </c>
      <c r="B4" s="28">
        <v>11</v>
      </c>
      <c r="C4" s="28"/>
      <c r="D4" s="28">
        <v>11</v>
      </c>
      <c r="E4"/>
    </row>
    <row r="5" spans="1:5" ht="15" x14ac:dyDescent="0.25">
      <c r="A5" t="s">
        <v>114</v>
      </c>
      <c r="B5" s="28">
        <v>38</v>
      </c>
      <c r="C5" s="28"/>
      <c r="D5" s="28">
        <v>38</v>
      </c>
      <c r="E5"/>
    </row>
    <row r="6" spans="1:5" ht="15" x14ac:dyDescent="0.25">
      <c r="A6" t="s">
        <v>197</v>
      </c>
      <c r="B6" s="28">
        <v>39</v>
      </c>
      <c r="C6" s="28">
        <v>9</v>
      </c>
      <c r="D6" s="28">
        <v>48</v>
      </c>
      <c r="E6"/>
    </row>
    <row r="7" spans="1:5" ht="15" x14ac:dyDescent="0.25">
      <c r="A7" t="s">
        <v>293</v>
      </c>
      <c r="B7" s="28">
        <v>4</v>
      </c>
      <c r="C7" s="28"/>
      <c r="D7" s="28">
        <v>4</v>
      </c>
      <c r="E7"/>
    </row>
    <row r="8" spans="1:5" ht="15" x14ac:dyDescent="0.25">
      <c r="A8" t="s">
        <v>363</v>
      </c>
      <c r="B8" s="28">
        <v>112</v>
      </c>
      <c r="C8" s="28">
        <v>10</v>
      </c>
      <c r="D8" s="28">
        <v>122</v>
      </c>
      <c r="E8"/>
    </row>
    <row r="9" spans="1:5" ht="13.5" customHeight="1" x14ac:dyDescent="0.25">
      <c r="A9"/>
      <c r="B9"/>
      <c r="C9"/>
      <c r="D9"/>
      <c r="E9"/>
    </row>
    <row r="1048576" ht="15" x14ac:dyDescent="0.25"/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4"/>
  <sheetViews>
    <sheetView showZeros="0" zoomScaleNormal="100" workbookViewId="0">
      <selection activeCell="A35" sqref="A35"/>
    </sheetView>
  </sheetViews>
  <sheetFormatPr baseColWidth="10" defaultColWidth="11.5703125" defaultRowHeight="15" customHeight="1" x14ac:dyDescent="0.25"/>
  <cols>
    <col min="1" max="1" width="40.7109375" style="11" customWidth="1"/>
    <col min="2" max="2" width="19.7109375" style="11" customWidth="1"/>
    <col min="3" max="3" width="11.7109375" style="12" customWidth="1"/>
    <col min="4" max="5" width="11.7109375" style="29" customWidth="1"/>
    <col min="6" max="8" width="11.7109375" style="11" customWidth="1"/>
    <col min="9" max="10" width="9.7109375" style="11" customWidth="1"/>
    <col min="11" max="12" width="9.7109375" style="53" customWidth="1"/>
    <col min="13" max="13" width="16.5703125" style="11" customWidth="1"/>
    <col min="14" max="14" width="17" style="11" customWidth="1"/>
    <col min="15" max="16384" width="11.5703125" style="11"/>
  </cols>
  <sheetData>
    <row r="1" spans="1:12" ht="60" customHeight="1" x14ac:dyDescent="0.25">
      <c r="B1" s="63" t="s">
        <v>302</v>
      </c>
      <c r="C1" s="63"/>
      <c r="D1" s="63"/>
      <c r="E1" s="63"/>
      <c r="F1" s="22"/>
      <c r="G1" s="22"/>
      <c r="H1" s="22"/>
      <c r="I1" s="22"/>
      <c r="J1" s="22"/>
      <c r="K1" s="51"/>
      <c r="L1" s="51"/>
    </row>
    <row r="2" spans="1:12" s="13" customFormat="1" ht="18.75" x14ac:dyDescent="0.25">
      <c r="B2" s="62" t="s">
        <v>303</v>
      </c>
      <c r="C2" s="62"/>
      <c r="D2" s="62"/>
      <c r="E2" s="62"/>
      <c r="F2" s="23"/>
      <c r="G2" s="23"/>
      <c r="H2" s="23"/>
      <c r="I2" s="23"/>
      <c r="J2" s="23"/>
      <c r="K2" s="52"/>
      <c r="L2" s="52"/>
    </row>
    <row r="3" spans="1:12" ht="15.75" x14ac:dyDescent="0.25">
      <c r="A3" s="56" t="str">
        <f>"Samedi 04/10/2025"</f>
        <v>Samedi 04/10/2025</v>
      </c>
      <c r="C3" s="11"/>
    </row>
    <row r="4" spans="1:12" x14ac:dyDescent="0.25">
      <c r="A4" s="1"/>
      <c r="D4" s="64" t="s">
        <v>364</v>
      </c>
      <c r="E4" s="64"/>
    </row>
    <row r="5" spans="1:12" x14ac:dyDescent="0.25">
      <c r="A5" s="33" t="s">
        <v>304</v>
      </c>
      <c r="B5" s="33" t="s">
        <v>305</v>
      </c>
      <c r="C5" s="33" t="s">
        <v>306</v>
      </c>
      <c r="D5" s="34" t="s">
        <v>312</v>
      </c>
      <c r="E5" s="34" t="s">
        <v>313</v>
      </c>
      <c r="F5" s="33" t="s">
        <v>307</v>
      </c>
      <c r="G5" s="33" t="s">
        <v>308</v>
      </c>
      <c r="H5" s="33" t="s">
        <v>309</v>
      </c>
      <c r="I5" s="33" t="s">
        <v>310</v>
      </c>
      <c r="J5" s="33" t="s">
        <v>311</v>
      </c>
      <c r="K5" s="54" t="s">
        <v>367</v>
      </c>
      <c r="L5" s="54" t="s">
        <v>368</v>
      </c>
    </row>
    <row r="6" spans="1:12" x14ac:dyDescent="0.25">
      <c r="A6" s="67" t="s">
        <v>365</v>
      </c>
      <c r="B6" s="67"/>
      <c r="C6" s="68"/>
      <c r="D6" s="69">
        <v>0.3125</v>
      </c>
      <c r="E6" s="70"/>
      <c r="F6" s="46"/>
      <c r="G6" s="46"/>
      <c r="H6" s="46"/>
      <c r="I6" s="46"/>
      <c r="J6" s="47"/>
      <c r="K6" s="55"/>
      <c r="L6" s="55"/>
    </row>
    <row r="7" spans="1:12" x14ac:dyDescent="0.25">
      <c r="A7" s="71" t="s">
        <v>314</v>
      </c>
      <c r="B7" s="71"/>
      <c r="C7" s="72"/>
      <c r="D7" s="73">
        <f>D6</f>
        <v>0.3125</v>
      </c>
      <c r="E7" s="73">
        <f>IF(J7&lt;&gt;"",D7+J7+K7-L7,"")</f>
        <v>0.3125</v>
      </c>
      <c r="F7" s="74" t="str">
        <f>IF(B7&lt;&gt;"",VLOOKUP(B7,Valeurs!$A$2:$E$22,3,FALSE()),"")</f>
        <v/>
      </c>
      <c r="G7" s="74" t="str">
        <f>IF(B7&lt;&gt;"",VLOOKUP(B7,Valeurs!$A$2:$E$22,2,FALSE()),"")</f>
        <v/>
      </c>
      <c r="H7" s="74" t="str">
        <f>IF(B7&lt;&gt;"",VLOOKUP(B7,Valeurs!$A$2:$E$22,4,FALSE()),"")</f>
        <v/>
      </c>
      <c r="I7" s="74" t="str">
        <f>IF(B7&lt;&gt;"",C7*VLOOKUP(B7,Valeurs!$A$2:$E$22,5,FALSE()),"")</f>
        <v/>
      </c>
      <c r="J7" s="75">
        <f t="shared" ref="J7" si="0">IF(B7&lt;&gt;"",SUM(F7,(G7*C7),(H7*C7),I7),0)</f>
        <v>0</v>
      </c>
      <c r="K7" s="76"/>
      <c r="L7" s="76"/>
    </row>
    <row r="8" spans="1:12" x14ac:dyDescent="0.25">
      <c r="A8" s="77" t="s">
        <v>315</v>
      </c>
      <c r="B8" s="77" t="s">
        <v>316</v>
      </c>
      <c r="C8" s="72">
        <v>7</v>
      </c>
      <c r="D8" s="73">
        <f>E7</f>
        <v>0.3125</v>
      </c>
      <c r="E8" s="73">
        <f t="shared" ref="E8:E43" si="1">IF(J8&lt;&gt;"",D8+J8+K8-L8,"")</f>
        <v>0.3420138888888889</v>
      </c>
      <c r="F8" s="74">
        <f>IF(B8&lt;&gt;"",VLOOKUP(B8,Valeurs!$A$2:$E$22,3,FALSE()),"")</f>
        <v>2.7777777777777801E-3</v>
      </c>
      <c r="G8" s="74">
        <f>IF(B8&lt;&gt;"",VLOOKUP(B8,Valeurs!$A$2:$E$22,2,FALSE()),"")</f>
        <v>3.4722222222222202E-4</v>
      </c>
      <c r="H8" s="74">
        <f>IF(B8&lt;&gt;"",VLOOKUP(B8,Valeurs!$A$2:$E$22,4,FALSE()),"")</f>
        <v>1.7361111111111099E-3</v>
      </c>
      <c r="I8" s="74">
        <f>IF(B8&lt;&gt;"",C8*VLOOKUP(B8,Valeurs!$A$2:$E$22,5,FALSE()),"")</f>
        <v>1.2152777777777769E-2</v>
      </c>
      <c r="J8" s="75">
        <f t="shared" ref="J8:J43" si="2">IF(B8&lt;&gt;"",SUM(F8,(G8*C8),(H8*C8),I8),0)</f>
        <v>2.9513888888888874E-2</v>
      </c>
      <c r="K8" s="76"/>
      <c r="L8" s="76"/>
    </row>
    <row r="9" spans="1:12" x14ac:dyDescent="0.25">
      <c r="A9" s="77" t="s">
        <v>317</v>
      </c>
      <c r="B9" s="77" t="s">
        <v>316</v>
      </c>
      <c r="C9" s="72">
        <v>8</v>
      </c>
      <c r="D9" s="73">
        <f>E8</f>
        <v>0.3420138888888889</v>
      </c>
      <c r="E9" s="73">
        <f t="shared" si="1"/>
        <v>0.37534722222222222</v>
      </c>
      <c r="F9" s="74">
        <f>IF(B9&lt;&gt;"",VLOOKUP(B9,Valeurs!$A$2:$E$22,3,FALSE()),"")</f>
        <v>2.7777777777777801E-3</v>
      </c>
      <c r="G9" s="74">
        <f>IF(B9&lt;&gt;"",VLOOKUP(B9,Valeurs!$A$2:$E$22,2,FALSE()),"")</f>
        <v>3.4722222222222202E-4</v>
      </c>
      <c r="H9" s="74">
        <f>IF(B9&lt;&gt;"",VLOOKUP(B9,Valeurs!$A$2:$E$22,4,FALSE()),"")</f>
        <v>1.7361111111111099E-3</v>
      </c>
      <c r="I9" s="74">
        <f>IF(B9&lt;&gt;"",C9*VLOOKUP(B9,Valeurs!$A$2:$E$22,5,FALSE()),"")</f>
        <v>1.3888888888888879E-2</v>
      </c>
      <c r="J9" s="75">
        <f t="shared" si="2"/>
        <v>3.3333333333333319E-2</v>
      </c>
      <c r="K9" s="76"/>
      <c r="L9" s="76"/>
    </row>
    <row r="10" spans="1:12" x14ac:dyDescent="0.25">
      <c r="A10" s="77" t="s">
        <v>318</v>
      </c>
      <c r="B10" s="77" t="s">
        <v>316</v>
      </c>
      <c r="C10" s="72">
        <v>8</v>
      </c>
      <c r="D10" s="73">
        <f>E9</f>
        <v>0.37534722222222222</v>
      </c>
      <c r="E10" s="73">
        <f t="shared" si="1"/>
        <v>0.40868055555555555</v>
      </c>
      <c r="F10" s="74">
        <f>IF(B10&lt;&gt;"",VLOOKUP(B10,Valeurs!$A$2:$E$22,3,FALSE()),"")</f>
        <v>2.7777777777777801E-3</v>
      </c>
      <c r="G10" s="74">
        <f>IF(B10&lt;&gt;"",VLOOKUP(B10,Valeurs!$A$2:$E$22,2,FALSE()),"")</f>
        <v>3.4722222222222202E-4</v>
      </c>
      <c r="H10" s="74">
        <f>IF(B10&lt;&gt;"",VLOOKUP(B10,Valeurs!$A$2:$E$22,4,FALSE()),"")</f>
        <v>1.7361111111111099E-3</v>
      </c>
      <c r="I10" s="74">
        <f>IF(B10&lt;&gt;"",C10*VLOOKUP(B10,Valeurs!$A$2:$E$22,5,FALSE()),"")</f>
        <v>1.3888888888888879E-2</v>
      </c>
      <c r="J10" s="75">
        <f t="shared" si="2"/>
        <v>3.3333333333333319E-2</v>
      </c>
      <c r="K10" s="76"/>
      <c r="L10" s="76"/>
    </row>
    <row r="11" spans="1:12" x14ac:dyDescent="0.25">
      <c r="A11" s="77" t="s">
        <v>369</v>
      </c>
      <c r="B11" s="77" t="s">
        <v>319</v>
      </c>
      <c r="C11" s="72"/>
      <c r="D11" s="73">
        <f>E10</f>
        <v>0.40868055555555555</v>
      </c>
      <c r="E11" s="73">
        <f t="shared" si="1"/>
        <v>0.41909722222222223</v>
      </c>
      <c r="F11" s="74">
        <f>IF(B11&lt;&gt;"",VLOOKUP(B11,Valeurs!$A$2:$E$22,3,FALSE()),"")</f>
        <v>1.0416666666666701E-2</v>
      </c>
      <c r="G11" s="74">
        <f>IF(B11&lt;&gt;"",VLOOKUP(B11,Valeurs!$A$2:$E$22,2,FALSE()),"")</f>
        <v>0</v>
      </c>
      <c r="H11" s="74">
        <f>IF(B11&lt;&gt;"",VLOOKUP(B11,Valeurs!$A$2:$E$22,4,FALSE()),"")</f>
        <v>0</v>
      </c>
      <c r="I11" s="74">
        <f>IF(B11&lt;&gt;"",C11*VLOOKUP(B11,Valeurs!$A$2:$E$22,5,FALSE()),"")</f>
        <v>0</v>
      </c>
      <c r="J11" s="75">
        <f t="shared" si="2"/>
        <v>1.0416666666666701E-2</v>
      </c>
      <c r="K11" s="76"/>
      <c r="L11" s="76"/>
    </row>
    <row r="12" spans="1:12" x14ac:dyDescent="0.25">
      <c r="A12" s="77" t="s">
        <v>320</v>
      </c>
      <c r="B12" s="77" t="s">
        <v>316</v>
      </c>
      <c r="C12" s="72">
        <v>8</v>
      </c>
      <c r="D12" s="73">
        <f t="shared" ref="D12:D43" si="3">E11</f>
        <v>0.41909722222222223</v>
      </c>
      <c r="E12" s="73">
        <f t="shared" si="1"/>
        <v>0.45243055555555556</v>
      </c>
      <c r="F12" s="74">
        <f>IF(B12&lt;&gt;"",VLOOKUP(B12,Valeurs!$A$2:$E$22,3,FALSE()),"")</f>
        <v>2.7777777777777801E-3</v>
      </c>
      <c r="G12" s="74">
        <f>IF(B12&lt;&gt;"",VLOOKUP(B12,Valeurs!$A$2:$E$22,2,FALSE()),"")</f>
        <v>3.4722222222222202E-4</v>
      </c>
      <c r="H12" s="74">
        <f>IF(B12&lt;&gt;"",VLOOKUP(B12,Valeurs!$A$2:$E$22,4,FALSE()),"")</f>
        <v>1.7361111111111099E-3</v>
      </c>
      <c r="I12" s="74">
        <f>IF(B12&lt;&gt;"",C12*VLOOKUP(B12,Valeurs!$A$2:$E$22,5,FALSE()),"")</f>
        <v>1.3888888888888879E-2</v>
      </c>
      <c r="J12" s="75">
        <f t="shared" si="2"/>
        <v>3.3333333333333319E-2</v>
      </c>
      <c r="K12" s="76"/>
      <c r="L12" s="76"/>
    </row>
    <row r="13" spans="1:12" x14ac:dyDescent="0.25">
      <c r="A13" s="77" t="s">
        <v>321</v>
      </c>
      <c r="B13" s="77" t="s">
        <v>316</v>
      </c>
      <c r="C13" s="72">
        <v>8</v>
      </c>
      <c r="D13" s="73">
        <f t="shared" si="3"/>
        <v>0.45243055555555556</v>
      </c>
      <c r="E13" s="73">
        <f t="shared" si="1"/>
        <v>0.48576388888888888</v>
      </c>
      <c r="F13" s="74">
        <f>IF(B13&lt;&gt;"",VLOOKUP(B13,Valeurs!$A$2:$E$22,3,FALSE()),"")</f>
        <v>2.7777777777777801E-3</v>
      </c>
      <c r="G13" s="74">
        <f>IF(B13&lt;&gt;"",VLOOKUP(B13,Valeurs!$A$2:$E$22,2,FALSE()),"")</f>
        <v>3.4722222222222202E-4</v>
      </c>
      <c r="H13" s="74">
        <f>IF(B13&lt;&gt;"",VLOOKUP(B13,Valeurs!$A$2:$E$22,4,FALSE()),"")</f>
        <v>1.7361111111111099E-3</v>
      </c>
      <c r="I13" s="74">
        <f>IF(B13&lt;&gt;"",C13*VLOOKUP(B13,Valeurs!$A$2:$E$22,5,FALSE()),"")</f>
        <v>1.3888888888888879E-2</v>
      </c>
      <c r="J13" s="75">
        <f t="shared" si="2"/>
        <v>3.3333333333333319E-2</v>
      </c>
      <c r="K13" s="76"/>
      <c r="L13" s="76"/>
    </row>
    <row r="14" spans="1:12" x14ac:dyDescent="0.25">
      <c r="A14" s="77" t="s">
        <v>322</v>
      </c>
      <c r="B14" s="77"/>
      <c r="C14" s="72"/>
      <c r="D14" s="73">
        <f t="shared" si="3"/>
        <v>0.48576388888888888</v>
      </c>
      <c r="E14" s="73">
        <f t="shared" si="1"/>
        <v>0.48576388888888888</v>
      </c>
      <c r="F14" s="74" t="str">
        <f>IF(B14&lt;&gt;"",VLOOKUP(B14,Valeurs!$A$2:$E$22,3,FALSE()),"")</f>
        <v/>
      </c>
      <c r="G14" s="74" t="str">
        <f>IF(B14&lt;&gt;"",VLOOKUP(B14,Valeurs!$A$2:$E$22,2,FALSE()),"")</f>
        <v/>
      </c>
      <c r="H14" s="74" t="str">
        <f>IF(B14&lt;&gt;"",VLOOKUP(B14,Valeurs!$A$2:$E$22,4,FALSE()),"")</f>
        <v/>
      </c>
      <c r="I14" s="74" t="str">
        <f>IF(B14&lt;&gt;"",C14*VLOOKUP(B14,Valeurs!$A$2:$E$22,5,FALSE()),"")</f>
        <v/>
      </c>
      <c r="J14" s="75">
        <f t="shared" si="2"/>
        <v>0</v>
      </c>
      <c r="K14" s="76"/>
      <c r="L14" s="76"/>
    </row>
    <row r="15" spans="1:12" x14ac:dyDescent="0.25">
      <c r="A15" s="77" t="s">
        <v>323</v>
      </c>
      <c r="B15" s="77" t="s">
        <v>324</v>
      </c>
      <c r="C15" s="72">
        <v>5</v>
      </c>
      <c r="D15" s="73">
        <f t="shared" si="3"/>
        <v>0.48576388888888888</v>
      </c>
      <c r="E15" s="73">
        <f t="shared" si="1"/>
        <v>0.51018518518518519</v>
      </c>
      <c r="F15" s="74">
        <f>IF(B15&lt;&gt;"",VLOOKUP(B15,Valeurs!$A$2:$E$22,3,FALSE()),"")</f>
        <v>4.1666666666666701E-3</v>
      </c>
      <c r="G15" s="74">
        <f>IF(B15&lt;&gt;"",VLOOKUP(B15,Valeurs!$A$2:$E$22,2,FALSE()),"")</f>
        <v>3.4722222222222202E-4</v>
      </c>
      <c r="H15" s="74">
        <f>IF(B15&lt;&gt;"",VLOOKUP(B15,Valeurs!$A$2:$E$22,4,FALSE()),"")</f>
        <v>1.9675925925925898E-3</v>
      </c>
      <c r="I15" s="74">
        <f>IF(B15&lt;&gt;"",C15*VLOOKUP(B15,Valeurs!$A$2:$E$22,5,FALSE()),"")</f>
        <v>8.680555555555549E-3</v>
      </c>
      <c r="J15" s="75">
        <f t="shared" si="2"/>
        <v>2.4421296296296278E-2</v>
      </c>
      <c r="K15" s="76"/>
      <c r="L15" s="76"/>
    </row>
    <row r="16" spans="1:12" x14ac:dyDescent="0.25">
      <c r="A16" s="77" t="s">
        <v>325</v>
      </c>
      <c r="B16" s="77" t="s">
        <v>324</v>
      </c>
      <c r="C16" s="72">
        <v>6</v>
      </c>
      <c r="D16" s="73">
        <f t="shared" si="3"/>
        <v>0.51018518518518519</v>
      </c>
      <c r="E16" s="73">
        <f t="shared" si="1"/>
        <v>0.53865740740740742</v>
      </c>
      <c r="F16" s="74">
        <f>IF(B16&lt;&gt;"",VLOOKUP(B16,Valeurs!$A$2:$E$22,3,FALSE()),"")</f>
        <v>4.1666666666666701E-3</v>
      </c>
      <c r="G16" s="74">
        <f>IF(B16&lt;&gt;"",VLOOKUP(B16,Valeurs!$A$2:$E$22,2,FALSE()),"")</f>
        <v>3.4722222222222202E-4</v>
      </c>
      <c r="H16" s="74">
        <f>IF(B16&lt;&gt;"",VLOOKUP(B16,Valeurs!$A$2:$E$22,4,FALSE()),"")</f>
        <v>1.9675925925925898E-3</v>
      </c>
      <c r="I16" s="74">
        <f>IF(B16&lt;&gt;"",C16*VLOOKUP(B16,Valeurs!$A$2:$E$22,5,FALSE()),"")</f>
        <v>1.0416666666666659E-2</v>
      </c>
      <c r="J16" s="75">
        <f t="shared" si="2"/>
        <v>2.8472222222222197E-2</v>
      </c>
      <c r="K16" s="76"/>
      <c r="L16" s="76"/>
    </row>
    <row r="17" spans="1:14" x14ac:dyDescent="0.25">
      <c r="A17" s="77" t="s">
        <v>326</v>
      </c>
      <c r="B17" s="77"/>
      <c r="C17" s="72"/>
      <c r="D17" s="73">
        <f t="shared" si="3"/>
        <v>0.53865740740740742</v>
      </c>
      <c r="E17" s="73">
        <f t="shared" si="1"/>
        <v>0.53865740740740742</v>
      </c>
      <c r="F17" s="74" t="str">
        <f>IF(B17&lt;&gt;"",VLOOKUP(B17,Valeurs!$A$2:$E$22,3,FALSE()),"")</f>
        <v/>
      </c>
      <c r="G17" s="74" t="str">
        <f>IF(B17&lt;&gt;"",VLOOKUP(B17,Valeurs!$A$2:$E$22,2,FALSE()),"")</f>
        <v/>
      </c>
      <c r="H17" s="74" t="str">
        <f>IF(B17&lt;&gt;"",VLOOKUP(B17,Valeurs!$A$2:$E$22,4,FALSE()),"")</f>
        <v/>
      </c>
      <c r="I17" s="74" t="str">
        <f>IF(B17&lt;&gt;"",C17*VLOOKUP(B17,Valeurs!$A$2:$E$22,5,FALSE()),"")</f>
        <v/>
      </c>
      <c r="J17" s="75">
        <f t="shared" si="2"/>
        <v>0</v>
      </c>
      <c r="K17" s="76"/>
      <c r="L17" s="76"/>
      <c r="M17" s="1"/>
      <c r="N17" s="1"/>
    </row>
    <row r="18" spans="1:14" x14ac:dyDescent="0.25">
      <c r="A18" s="71" t="s">
        <v>327</v>
      </c>
      <c r="B18" s="71" t="s">
        <v>316</v>
      </c>
      <c r="C18" s="72">
        <v>8</v>
      </c>
      <c r="D18" s="73">
        <f t="shared" si="3"/>
        <v>0.53865740740740742</v>
      </c>
      <c r="E18" s="73">
        <f t="shared" si="1"/>
        <v>0.57199074074074074</v>
      </c>
      <c r="F18" s="74">
        <f>IF(B18&lt;&gt;"",VLOOKUP(B18,Valeurs!$A$2:$E$22,3,FALSE()),"")</f>
        <v>2.7777777777777801E-3</v>
      </c>
      <c r="G18" s="74">
        <f>IF(B18&lt;&gt;"",VLOOKUP(B18,Valeurs!$A$2:$E$22,2,FALSE()),"")</f>
        <v>3.4722222222222202E-4</v>
      </c>
      <c r="H18" s="74">
        <f>IF(B18&lt;&gt;"",VLOOKUP(B18,Valeurs!$A$2:$E$22,4,FALSE()),"")</f>
        <v>1.7361111111111099E-3</v>
      </c>
      <c r="I18" s="74">
        <f>IF(B18&lt;&gt;"",C18*VLOOKUP(B18,Valeurs!$A$2:$E$22,5,FALSE()),"")</f>
        <v>1.3888888888888879E-2</v>
      </c>
      <c r="J18" s="75">
        <f t="shared" si="2"/>
        <v>3.3333333333333319E-2</v>
      </c>
      <c r="K18" s="76"/>
      <c r="L18" s="76"/>
    </row>
    <row r="19" spans="1:14" x14ac:dyDescent="0.25">
      <c r="A19" s="77" t="s">
        <v>369</v>
      </c>
      <c r="B19" s="77" t="s">
        <v>319</v>
      </c>
      <c r="C19" s="72"/>
      <c r="D19" s="73">
        <f t="shared" si="3"/>
        <v>0.57199074074074074</v>
      </c>
      <c r="E19" s="73">
        <f t="shared" si="1"/>
        <v>0.58379629629629637</v>
      </c>
      <c r="F19" s="74">
        <f>IF(B19&lt;&gt;"",VLOOKUP(B19,Valeurs!$A$2:$E$22,3,FALSE()),"")</f>
        <v>1.0416666666666701E-2</v>
      </c>
      <c r="G19" s="74">
        <f>IF(B19&lt;&gt;"",VLOOKUP(B19,Valeurs!$A$2:$E$22,2,FALSE()),"")</f>
        <v>0</v>
      </c>
      <c r="H19" s="74">
        <f>IF(B19&lt;&gt;"",VLOOKUP(B19,Valeurs!$A$2:$E$22,4,FALSE()),"")</f>
        <v>0</v>
      </c>
      <c r="I19" s="74">
        <f>IF(B19&lt;&gt;"",C19*VLOOKUP(B19,Valeurs!$A$2:$E$22,5,FALSE()),"")</f>
        <v>0</v>
      </c>
      <c r="J19" s="75">
        <f t="shared" si="2"/>
        <v>1.0416666666666701E-2</v>
      </c>
      <c r="K19" s="76">
        <v>1.3888888888888889E-3</v>
      </c>
      <c r="L19" s="76"/>
    </row>
    <row r="20" spans="1:14" x14ac:dyDescent="0.25">
      <c r="A20" s="77" t="s">
        <v>328</v>
      </c>
      <c r="B20" s="77"/>
      <c r="C20" s="72"/>
      <c r="D20" s="73">
        <f t="shared" si="3"/>
        <v>0.58379629629629637</v>
      </c>
      <c r="E20" s="73">
        <f t="shared" si="1"/>
        <v>0.58379629629629637</v>
      </c>
      <c r="F20" s="74" t="str">
        <f>IF(B20&lt;&gt;"",VLOOKUP(B20,Valeurs!$A$2:$E$22,3,FALSE()),"")</f>
        <v/>
      </c>
      <c r="G20" s="74" t="str">
        <f>IF(B20&lt;&gt;"",VLOOKUP(B20,Valeurs!$A$2:$E$22,2,FALSE()),"")</f>
        <v/>
      </c>
      <c r="H20" s="74" t="str">
        <f>IF(B20&lt;&gt;"",VLOOKUP(B20,Valeurs!$A$2:$E$22,4,FALSE()),"")</f>
        <v/>
      </c>
      <c r="I20" s="74" t="str">
        <f>IF(B20&lt;&gt;"",C20*VLOOKUP(B20,Valeurs!$A$2:$E$22,5,FALSE()),"")</f>
        <v/>
      </c>
      <c r="J20" s="75">
        <f t="shared" si="2"/>
        <v>0</v>
      </c>
      <c r="K20" s="76"/>
      <c r="L20" s="76"/>
    </row>
    <row r="21" spans="1:14" x14ac:dyDescent="0.25">
      <c r="A21" s="77" t="s">
        <v>376</v>
      </c>
      <c r="B21" s="77" t="s">
        <v>329</v>
      </c>
      <c r="C21" s="72">
        <v>1</v>
      </c>
      <c r="D21" s="73">
        <f t="shared" si="3"/>
        <v>0.58379629629629637</v>
      </c>
      <c r="E21" s="73">
        <f t="shared" si="1"/>
        <v>0.59143518518518523</v>
      </c>
      <c r="F21" s="74">
        <f>IF(B21&lt;&gt;"",VLOOKUP(B21,Valeurs!$A$2:$E$22,3,FALSE()),"")</f>
        <v>3.4722222222222199E-3</v>
      </c>
      <c r="G21" s="74">
        <f>IF(B21&lt;&gt;"",VLOOKUP(B21,Valeurs!$A$2:$E$22,2,FALSE()),"")</f>
        <v>3.4722222222222202E-4</v>
      </c>
      <c r="H21" s="74">
        <f>IF(B21&lt;&gt;"",VLOOKUP(B21,Valeurs!$A$2:$E$22,4,FALSE()),"")</f>
        <v>2.0833333333333298E-3</v>
      </c>
      <c r="I21" s="74">
        <f>IF(B21&lt;&gt;"",C21*VLOOKUP(B21,Valeurs!$A$2:$E$22,5,FALSE()),"")</f>
        <v>1.7361111111111099E-3</v>
      </c>
      <c r="J21" s="75">
        <f t="shared" si="2"/>
        <v>7.6388888888888817E-3</v>
      </c>
      <c r="K21" s="76"/>
      <c r="L21" s="76"/>
    </row>
    <row r="22" spans="1:14" x14ac:dyDescent="0.25">
      <c r="A22" s="77" t="s">
        <v>375</v>
      </c>
      <c r="B22" s="77" t="s">
        <v>329</v>
      </c>
      <c r="C22" s="72">
        <v>6</v>
      </c>
      <c r="D22" s="73">
        <f t="shared" si="3"/>
        <v>0.59143518518518523</v>
      </c>
      <c r="E22" s="73">
        <f t="shared" si="1"/>
        <v>0.61643518518518525</v>
      </c>
      <c r="F22" s="74">
        <f>IF(B22&lt;&gt;"",VLOOKUP(B22,Valeurs!$A$2:$E$22,3,FALSE()),"")</f>
        <v>3.4722222222222199E-3</v>
      </c>
      <c r="G22" s="74">
        <f>IF(B22&lt;&gt;"",VLOOKUP(B22,Valeurs!$A$2:$E$22,2,FALSE()),"")</f>
        <v>3.4722222222222202E-4</v>
      </c>
      <c r="H22" s="74">
        <f>IF(B22&lt;&gt;"",VLOOKUP(B22,Valeurs!$A$2:$E$22,4,FALSE()),"")</f>
        <v>2.0833333333333298E-3</v>
      </c>
      <c r="I22" s="74">
        <f>IF(B22&lt;&gt;"",C22*VLOOKUP(B22,Valeurs!$A$2:$E$22,5,FALSE()),"")</f>
        <v>1.0416666666666659E-2</v>
      </c>
      <c r="J22" s="75">
        <f t="shared" si="2"/>
        <v>2.847222222222219E-2</v>
      </c>
      <c r="K22" s="76"/>
      <c r="L22" s="76">
        <v>3.472222222222222E-3</v>
      </c>
    </row>
    <row r="23" spans="1:14" x14ac:dyDescent="0.25">
      <c r="A23" s="77" t="s">
        <v>325</v>
      </c>
      <c r="B23" s="77" t="s">
        <v>329</v>
      </c>
      <c r="C23" s="72">
        <v>6</v>
      </c>
      <c r="D23" s="73">
        <f t="shared" si="3"/>
        <v>0.61643518518518525</v>
      </c>
      <c r="E23" s="73">
        <f t="shared" si="1"/>
        <v>0.64490740740740748</v>
      </c>
      <c r="F23" s="74">
        <f>IF(B23&lt;&gt;"",VLOOKUP(B23,Valeurs!$A$2:$E$22,3,FALSE()),"")</f>
        <v>3.4722222222222199E-3</v>
      </c>
      <c r="G23" s="74">
        <f>IF(B23&lt;&gt;"",VLOOKUP(B23,Valeurs!$A$2:$E$22,2,FALSE()),"")</f>
        <v>3.4722222222222202E-4</v>
      </c>
      <c r="H23" s="74">
        <f>IF(B23&lt;&gt;"",VLOOKUP(B23,Valeurs!$A$2:$E$22,4,FALSE()),"")</f>
        <v>2.0833333333333298E-3</v>
      </c>
      <c r="I23" s="74">
        <f>IF(B23&lt;&gt;"",C23*VLOOKUP(B23,Valeurs!$A$2:$E$22,5,FALSE()),"")</f>
        <v>1.0416666666666659E-2</v>
      </c>
      <c r="J23" s="75">
        <f t="shared" si="2"/>
        <v>2.847222222222219E-2</v>
      </c>
      <c r="K23" s="76"/>
      <c r="L23" s="76"/>
    </row>
    <row r="24" spans="1:14" x14ac:dyDescent="0.25">
      <c r="A24" s="77" t="s">
        <v>330</v>
      </c>
      <c r="B24" s="77" t="s">
        <v>329</v>
      </c>
      <c r="C24" s="72">
        <v>7</v>
      </c>
      <c r="D24" s="73">
        <f t="shared" si="3"/>
        <v>0.64490740740740748</v>
      </c>
      <c r="E24" s="73">
        <f t="shared" si="1"/>
        <v>0.67754629629629637</v>
      </c>
      <c r="F24" s="74">
        <f>IF(B24&lt;&gt;"",VLOOKUP(B24,Valeurs!$A$2:$E$22,3,FALSE()),"")</f>
        <v>3.4722222222222199E-3</v>
      </c>
      <c r="G24" s="74">
        <f>IF(B24&lt;&gt;"",VLOOKUP(B24,Valeurs!$A$2:$E$22,2,FALSE()),"")</f>
        <v>3.4722222222222202E-4</v>
      </c>
      <c r="H24" s="74">
        <f>IF(B24&lt;&gt;"",VLOOKUP(B24,Valeurs!$A$2:$E$22,4,FALSE()),"")</f>
        <v>2.0833333333333298E-3</v>
      </c>
      <c r="I24" s="74">
        <f>IF(B24&lt;&gt;"",C24*VLOOKUP(B24,Valeurs!$A$2:$E$22,5,FALSE()),"")</f>
        <v>1.2152777777777769E-2</v>
      </c>
      <c r="J24" s="75">
        <f t="shared" si="2"/>
        <v>3.2638888888888856E-2</v>
      </c>
      <c r="K24" s="76"/>
      <c r="L24" s="76"/>
    </row>
    <row r="25" spans="1:14" x14ac:dyDescent="0.25">
      <c r="A25" s="77" t="s">
        <v>369</v>
      </c>
      <c r="B25" s="77" t="s">
        <v>319</v>
      </c>
      <c r="C25" s="72"/>
      <c r="D25" s="73">
        <f t="shared" si="3"/>
        <v>0.67754629629629637</v>
      </c>
      <c r="E25" s="73">
        <f t="shared" si="1"/>
        <v>0.68796296296296311</v>
      </c>
      <c r="F25" s="74">
        <f>IF(B25&lt;&gt;"",VLOOKUP(B25,Valeurs!$A$2:$E$22,3,FALSE()),"")</f>
        <v>1.0416666666666701E-2</v>
      </c>
      <c r="G25" s="74">
        <f>IF(B25&lt;&gt;"",VLOOKUP(B25,Valeurs!$A$2:$E$22,2,FALSE()),"")</f>
        <v>0</v>
      </c>
      <c r="H25" s="74">
        <f>IF(B25&lt;&gt;"",VLOOKUP(B25,Valeurs!$A$2:$E$22,4,FALSE()),"")</f>
        <v>0</v>
      </c>
      <c r="I25" s="74">
        <f>IF(B25&lt;&gt;"",C25*VLOOKUP(B25,Valeurs!$A$2:$E$22,5,FALSE()),"")</f>
        <v>0</v>
      </c>
      <c r="J25" s="75">
        <f t="shared" si="2"/>
        <v>1.0416666666666701E-2</v>
      </c>
      <c r="K25" s="76"/>
      <c r="L25" s="76"/>
    </row>
    <row r="26" spans="1:14" x14ac:dyDescent="0.25">
      <c r="A26" s="77" t="s">
        <v>331</v>
      </c>
      <c r="B26" s="77"/>
      <c r="C26" s="72"/>
      <c r="D26" s="73">
        <f t="shared" si="3"/>
        <v>0.68796296296296311</v>
      </c>
      <c r="E26" s="73">
        <f t="shared" si="1"/>
        <v>0.68796296296296311</v>
      </c>
      <c r="F26" s="74" t="str">
        <f>IF(B26&lt;&gt;"",VLOOKUP(B26,Valeurs!$A$2:$E$22,3,FALSE()),"")</f>
        <v/>
      </c>
      <c r="G26" s="74" t="str">
        <f>IF(B26&lt;&gt;"",VLOOKUP(B26,Valeurs!$A$2:$E$22,2,FALSE()),"")</f>
        <v/>
      </c>
      <c r="H26" s="74" t="str">
        <f>IF(B26&lt;&gt;"",VLOOKUP(B26,Valeurs!$A$2:$E$22,4,FALSE()),"")</f>
        <v/>
      </c>
      <c r="I26" s="74" t="str">
        <f>IF(B26&lt;&gt;"",C26*VLOOKUP(B26,Valeurs!$A$2:$E$22,5,FALSE()),"")</f>
        <v/>
      </c>
      <c r="J26" s="75">
        <f t="shared" si="2"/>
        <v>0</v>
      </c>
      <c r="K26" s="76"/>
      <c r="L26" s="76"/>
    </row>
    <row r="27" spans="1:14" x14ac:dyDescent="0.25">
      <c r="A27" s="71" t="s">
        <v>315</v>
      </c>
      <c r="B27" s="71" t="s">
        <v>332</v>
      </c>
      <c r="C27" s="72">
        <v>7</v>
      </c>
      <c r="D27" s="73">
        <f t="shared" si="3"/>
        <v>0.68796296296296311</v>
      </c>
      <c r="E27" s="73">
        <f t="shared" si="1"/>
        <v>0.72060185185185199</v>
      </c>
      <c r="F27" s="74">
        <f>IF(B27&lt;&gt;"",VLOOKUP(B27,Valeurs!$A$2:$E$22,3,FALSE()),"")</f>
        <v>3.4722222222222199E-3</v>
      </c>
      <c r="G27" s="74">
        <f>IF(B27&lt;&gt;"",VLOOKUP(B27,Valeurs!$A$2:$E$22,2,FALSE()),"")</f>
        <v>3.4722222222222202E-4</v>
      </c>
      <c r="H27" s="74">
        <f>IF(B27&lt;&gt;"",VLOOKUP(B27,Valeurs!$A$2:$E$22,4,FALSE()),"")</f>
        <v>2.0833333333333298E-3</v>
      </c>
      <c r="I27" s="74">
        <f>IF(B27&lt;&gt;"",C27*VLOOKUP(B27,Valeurs!$A$2:$E$22,5,FALSE()),"")</f>
        <v>1.2152777777777769E-2</v>
      </c>
      <c r="J27" s="75">
        <f t="shared" si="2"/>
        <v>3.2638888888888856E-2</v>
      </c>
      <c r="K27" s="76"/>
      <c r="L27" s="76"/>
    </row>
    <row r="28" spans="1:14" x14ac:dyDescent="0.25">
      <c r="A28" s="71" t="s">
        <v>333</v>
      </c>
      <c r="B28" s="71" t="s">
        <v>332</v>
      </c>
      <c r="C28" s="72">
        <v>7</v>
      </c>
      <c r="D28" s="73">
        <f t="shared" si="3"/>
        <v>0.72060185185185199</v>
      </c>
      <c r="E28" s="73">
        <f t="shared" si="1"/>
        <v>0.75324074074074088</v>
      </c>
      <c r="F28" s="74">
        <f>IF(B28&lt;&gt;"",VLOOKUP(B28,Valeurs!$A$2:$E$22,3,FALSE()),"")</f>
        <v>3.4722222222222199E-3</v>
      </c>
      <c r="G28" s="74">
        <f>IF(B28&lt;&gt;"",VLOOKUP(B28,Valeurs!$A$2:$E$22,2,FALSE()),"")</f>
        <v>3.4722222222222202E-4</v>
      </c>
      <c r="H28" s="74">
        <f>IF(B28&lt;&gt;"",VLOOKUP(B28,Valeurs!$A$2:$E$22,4,FALSE()),"")</f>
        <v>2.0833333333333298E-3</v>
      </c>
      <c r="I28" s="74">
        <f>IF(B28&lt;&gt;"",C28*VLOOKUP(B28,Valeurs!$A$2:$E$22,5,FALSE()),"")</f>
        <v>1.2152777777777769E-2</v>
      </c>
      <c r="J28" s="75">
        <f t="shared" si="2"/>
        <v>3.2638888888888856E-2</v>
      </c>
      <c r="K28" s="76"/>
      <c r="L28" s="76"/>
    </row>
    <row r="29" spans="1:14" x14ac:dyDescent="0.25">
      <c r="A29" s="71" t="s">
        <v>330</v>
      </c>
      <c r="B29" s="71" t="s">
        <v>332</v>
      </c>
      <c r="C29" s="72">
        <v>7</v>
      </c>
      <c r="D29" s="73">
        <f t="shared" si="3"/>
        <v>0.75324074074074088</v>
      </c>
      <c r="E29" s="73">
        <f t="shared" si="1"/>
        <v>0.78587962962962976</v>
      </c>
      <c r="F29" s="74">
        <f>IF(B29&lt;&gt;"",VLOOKUP(B29,Valeurs!$A$2:$E$22,3,FALSE()),"")</f>
        <v>3.4722222222222199E-3</v>
      </c>
      <c r="G29" s="74">
        <f>IF(B29&lt;&gt;"",VLOOKUP(B29,Valeurs!$A$2:$E$22,2,FALSE()),"")</f>
        <v>3.4722222222222202E-4</v>
      </c>
      <c r="H29" s="74">
        <f>IF(B29&lt;&gt;"",VLOOKUP(B29,Valeurs!$A$2:$E$22,4,FALSE()),"")</f>
        <v>2.0833333333333298E-3</v>
      </c>
      <c r="I29" s="74">
        <f>IF(B29&lt;&gt;"",C29*VLOOKUP(B29,Valeurs!$A$2:$E$22,5,FALSE()),"")</f>
        <v>1.2152777777777769E-2</v>
      </c>
      <c r="J29" s="75">
        <f t="shared" si="2"/>
        <v>3.2638888888888856E-2</v>
      </c>
      <c r="K29" s="76"/>
      <c r="L29" s="76"/>
    </row>
    <row r="30" spans="1:14" x14ac:dyDescent="0.25">
      <c r="A30" s="71" t="s">
        <v>369</v>
      </c>
      <c r="B30" s="71" t="s">
        <v>319</v>
      </c>
      <c r="C30" s="72"/>
      <c r="D30" s="73">
        <f t="shared" si="3"/>
        <v>0.78587962962962976</v>
      </c>
      <c r="E30" s="73">
        <f t="shared" si="1"/>
        <v>0.7962962962962965</v>
      </c>
      <c r="F30" s="74">
        <f>IF(B30&lt;&gt;"",VLOOKUP(B30,Valeurs!$A$2:$E$22,3,FALSE()),"")</f>
        <v>1.0416666666666701E-2</v>
      </c>
      <c r="G30" s="74">
        <f>IF(B30&lt;&gt;"",VLOOKUP(B30,Valeurs!$A$2:$E$22,2,FALSE()),"")</f>
        <v>0</v>
      </c>
      <c r="H30" s="74">
        <f>IF(B30&lt;&gt;"",VLOOKUP(B30,Valeurs!$A$2:$E$22,4,FALSE()),"")</f>
        <v>0</v>
      </c>
      <c r="I30" s="74">
        <f>IF(B30&lt;&gt;"",C30*VLOOKUP(B30,Valeurs!$A$2:$E$22,5,FALSE()),"")</f>
        <v>0</v>
      </c>
      <c r="J30" s="75">
        <f t="shared" si="2"/>
        <v>1.0416666666666701E-2</v>
      </c>
      <c r="K30" s="76"/>
      <c r="L30" s="76"/>
    </row>
    <row r="31" spans="1:14" x14ac:dyDescent="0.25">
      <c r="A31" s="71" t="s">
        <v>320</v>
      </c>
      <c r="B31" s="71" t="s">
        <v>332</v>
      </c>
      <c r="C31" s="72">
        <v>8</v>
      </c>
      <c r="D31" s="73">
        <f t="shared" si="3"/>
        <v>0.7962962962962965</v>
      </c>
      <c r="E31" s="73">
        <f t="shared" si="1"/>
        <v>0.83310185185185204</v>
      </c>
      <c r="F31" s="74">
        <f>IF(B31&lt;&gt;"",VLOOKUP(B31,Valeurs!$A$2:$E$22,3,FALSE()),"")</f>
        <v>3.4722222222222199E-3</v>
      </c>
      <c r="G31" s="74">
        <f>IF(B31&lt;&gt;"",VLOOKUP(B31,Valeurs!$A$2:$E$22,2,FALSE()),"")</f>
        <v>3.4722222222222202E-4</v>
      </c>
      <c r="H31" s="74">
        <f>IF(B31&lt;&gt;"",VLOOKUP(B31,Valeurs!$A$2:$E$22,4,FALSE()),"")</f>
        <v>2.0833333333333298E-3</v>
      </c>
      <c r="I31" s="74">
        <f>IF(B31&lt;&gt;"",C31*VLOOKUP(B31,Valeurs!$A$2:$E$22,5,FALSE()),"")</f>
        <v>1.3888888888888879E-2</v>
      </c>
      <c r="J31" s="75">
        <f t="shared" si="2"/>
        <v>3.6805555555555515E-2</v>
      </c>
      <c r="K31" s="76"/>
      <c r="L31" s="76"/>
    </row>
    <row r="32" spans="1:14" x14ac:dyDescent="0.25">
      <c r="A32" s="77" t="s">
        <v>321</v>
      </c>
      <c r="B32" s="77" t="s">
        <v>332</v>
      </c>
      <c r="C32" s="72">
        <v>8</v>
      </c>
      <c r="D32" s="73">
        <f t="shared" si="3"/>
        <v>0.83310185185185204</v>
      </c>
      <c r="E32" s="73">
        <f t="shared" si="1"/>
        <v>0.86990740740740757</v>
      </c>
      <c r="F32" s="74">
        <f>IF(B32&lt;&gt;"",VLOOKUP(B32,Valeurs!$A$2:$E$22,3,FALSE()),"")</f>
        <v>3.4722222222222199E-3</v>
      </c>
      <c r="G32" s="74">
        <f>IF(B32&lt;&gt;"",VLOOKUP(B32,Valeurs!$A$2:$E$22,2,FALSE()),"")</f>
        <v>3.4722222222222202E-4</v>
      </c>
      <c r="H32" s="74">
        <f>IF(B32&lt;&gt;"",VLOOKUP(B32,Valeurs!$A$2:$E$22,4,FALSE()),"")</f>
        <v>2.0833333333333298E-3</v>
      </c>
      <c r="I32" s="74">
        <f>IF(B32&lt;&gt;"",C32*VLOOKUP(B32,Valeurs!$A$2:$E$22,5,FALSE()),"")</f>
        <v>1.3888888888888879E-2</v>
      </c>
      <c r="J32" s="75">
        <f t="shared" si="2"/>
        <v>3.6805555555555515E-2</v>
      </c>
      <c r="K32" s="76"/>
      <c r="L32" s="76"/>
    </row>
    <row r="33" spans="1:12" x14ac:dyDescent="0.25">
      <c r="A33" s="77"/>
      <c r="B33" s="77"/>
      <c r="C33" s="72"/>
      <c r="D33" s="73">
        <f t="shared" si="3"/>
        <v>0.86990740740740757</v>
      </c>
      <c r="E33" s="73">
        <f t="shared" si="1"/>
        <v>0.86990740740740757</v>
      </c>
      <c r="F33" s="74" t="str">
        <f>IF(B33&lt;&gt;"",VLOOKUP(B33,Valeurs!$A$2:$E$22,3,FALSE()),"")</f>
        <v/>
      </c>
      <c r="G33" s="74" t="str">
        <f>IF(B33&lt;&gt;"",VLOOKUP(B33,Valeurs!$A$2:$E$22,2,FALSE()),"")</f>
        <v/>
      </c>
      <c r="H33" s="74" t="str">
        <f>IF(B33&lt;&gt;"",VLOOKUP(B33,Valeurs!$A$2:$E$22,4,FALSE()),"")</f>
        <v/>
      </c>
      <c r="I33" s="74" t="str">
        <f>IF(B33&lt;&gt;"",C33*VLOOKUP(B33,Valeurs!$A$2:$E$22,5,FALSE()),"")</f>
        <v/>
      </c>
      <c r="J33" s="75">
        <f t="shared" si="2"/>
        <v>0</v>
      </c>
      <c r="K33" s="76"/>
      <c r="L33" s="76"/>
    </row>
    <row r="34" spans="1:12" x14ac:dyDescent="0.25">
      <c r="A34" s="77"/>
      <c r="B34" s="77"/>
      <c r="C34" s="72"/>
      <c r="D34" s="73">
        <f t="shared" si="3"/>
        <v>0.86990740740740757</v>
      </c>
      <c r="E34" s="73">
        <f t="shared" si="1"/>
        <v>0.86990740740740757</v>
      </c>
      <c r="F34" s="74" t="str">
        <f>IF(B34&lt;&gt;"",VLOOKUP(B34,Valeurs!$A$2:$E$22,3,FALSE()),"")</f>
        <v/>
      </c>
      <c r="G34" s="74" t="str">
        <f>IF(B34&lt;&gt;"",VLOOKUP(B34,Valeurs!$A$2:$E$22,2,FALSE()),"")</f>
        <v/>
      </c>
      <c r="H34" s="74" t="str">
        <f>IF(B34&lt;&gt;"",VLOOKUP(B34,Valeurs!$A$2:$E$22,4,FALSE()),"")</f>
        <v/>
      </c>
      <c r="I34" s="74" t="str">
        <f>IF(B34&lt;&gt;"",C34*VLOOKUP(B34,Valeurs!$A$2:$E$22,5,FALSE()),"")</f>
        <v/>
      </c>
      <c r="J34" s="75">
        <f t="shared" si="2"/>
        <v>0</v>
      </c>
      <c r="K34" s="76"/>
      <c r="L34" s="76"/>
    </row>
    <row r="35" spans="1:12" x14ac:dyDescent="0.25">
      <c r="A35" s="71"/>
      <c r="B35" s="71"/>
      <c r="C35" s="72"/>
      <c r="D35" s="73">
        <f t="shared" si="3"/>
        <v>0.86990740740740757</v>
      </c>
      <c r="E35" s="73">
        <f t="shared" si="1"/>
        <v>0.86990740740740757</v>
      </c>
      <c r="F35" s="74" t="str">
        <f>IF(B35&lt;&gt;"",VLOOKUP(B35,Valeurs!$A$2:$E$22,3,FALSE()),"")</f>
        <v/>
      </c>
      <c r="G35" s="74" t="str">
        <f>IF(B35&lt;&gt;"",VLOOKUP(B35,Valeurs!$A$2:$E$22,2,FALSE()),"")</f>
        <v/>
      </c>
      <c r="H35" s="74" t="str">
        <f>IF(B35&lt;&gt;"",VLOOKUP(B35,Valeurs!$A$2:$E$22,4,FALSE()),"")</f>
        <v/>
      </c>
      <c r="I35" s="74" t="str">
        <f>IF(B35&lt;&gt;"",C35*VLOOKUP(B35,Valeurs!$A$2:$E$22,5,FALSE()),"")</f>
        <v/>
      </c>
      <c r="J35" s="75">
        <f t="shared" si="2"/>
        <v>0</v>
      </c>
      <c r="K35" s="76"/>
      <c r="L35" s="76"/>
    </row>
    <row r="36" spans="1:12" x14ac:dyDescent="0.25">
      <c r="A36" s="77"/>
      <c r="B36" s="77"/>
      <c r="C36" s="72"/>
      <c r="D36" s="73">
        <f t="shared" si="3"/>
        <v>0.86990740740740757</v>
      </c>
      <c r="E36" s="73">
        <f t="shared" si="1"/>
        <v>0.86990740740740757</v>
      </c>
      <c r="F36" s="74" t="str">
        <f>IF(B36&lt;&gt;"",VLOOKUP(B36,Valeurs!$A$2:$E$22,3,FALSE()),"")</f>
        <v/>
      </c>
      <c r="G36" s="74" t="str">
        <f>IF(B36&lt;&gt;"",VLOOKUP(B36,Valeurs!$A$2:$E$22,2,FALSE()),"")</f>
        <v/>
      </c>
      <c r="H36" s="74" t="str">
        <f>IF(B36&lt;&gt;"",VLOOKUP(B36,Valeurs!$A$2:$E$22,4,FALSE()),"")</f>
        <v/>
      </c>
      <c r="I36" s="74" t="str">
        <f>IF(B36&lt;&gt;"",C36*VLOOKUP(B36,Valeurs!$A$2:$E$22,5,FALSE()),"")</f>
        <v/>
      </c>
      <c r="J36" s="75">
        <f t="shared" si="2"/>
        <v>0</v>
      </c>
      <c r="K36" s="76"/>
      <c r="L36" s="76"/>
    </row>
    <row r="37" spans="1:12" x14ac:dyDescent="0.25">
      <c r="A37" s="77"/>
      <c r="B37" s="77"/>
      <c r="C37" s="72"/>
      <c r="D37" s="73">
        <f t="shared" si="3"/>
        <v>0.86990740740740757</v>
      </c>
      <c r="E37" s="73">
        <f t="shared" si="1"/>
        <v>0.86990740740740757</v>
      </c>
      <c r="F37" s="74" t="str">
        <f>IF(B37&lt;&gt;"",VLOOKUP(B37,Valeurs!$A$2:$E$22,3,FALSE()),"")</f>
        <v/>
      </c>
      <c r="G37" s="74" t="str">
        <f>IF(B37&lt;&gt;"",VLOOKUP(B37,Valeurs!$A$2:$E$22,2,FALSE()),"")</f>
        <v/>
      </c>
      <c r="H37" s="74" t="str">
        <f>IF(B37&lt;&gt;"",VLOOKUP(B37,Valeurs!$A$2:$E$22,4,FALSE()),"")</f>
        <v/>
      </c>
      <c r="I37" s="74" t="str">
        <f>IF(B37&lt;&gt;"",C37*VLOOKUP(B37,Valeurs!$A$2:$E$22,5,FALSE()),"")</f>
        <v/>
      </c>
      <c r="J37" s="75">
        <f t="shared" si="2"/>
        <v>0</v>
      </c>
      <c r="K37" s="76"/>
      <c r="L37" s="76"/>
    </row>
    <row r="38" spans="1:12" x14ac:dyDescent="0.25">
      <c r="A38" s="77"/>
      <c r="B38" s="77"/>
      <c r="C38" s="72"/>
      <c r="D38" s="73">
        <f t="shared" si="3"/>
        <v>0.86990740740740757</v>
      </c>
      <c r="E38" s="73">
        <f t="shared" si="1"/>
        <v>0.86990740740740757</v>
      </c>
      <c r="F38" s="74" t="str">
        <f>IF(B38&lt;&gt;"",VLOOKUP(B38,Valeurs!$A$2:$E$22,3,FALSE()),"")</f>
        <v/>
      </c>
      <c r="G38" s="74" t="str">
        <f>IF(B38&lt;&gt;"",VLOOKUP(B38,Valeurs!$A$2:$E$22,2,FALSE()),"")</f>
        <v/>
      </c>
      <c r="H38" s="74" t="str">
        <f>IF(B38&lt;&gt;"",VLOOKUP(B38,Valeurs!$A$2:$E$22,4,FALSE()),"")</f>
        <v/>
      </c>
      <c r="I38" s="74" t="str">
        <f>IF(B38&lt;&gt;"",C38*VLOOKUP(B38,Valeurs!$A$2:$E$22,5,FALSE()),"")</f>
        <v/>
      </c>
      <c r="J38" s="75">
        <f t="shared" si="2"/>
        <v>0</v>
      </c>
      <c r="K38" s="76"/>
      <c r="L38" s="76"/>
    </row>
    <row r="39" spans="1:12" x14ac:dyDescent="0.25">
      <c r="A39" s="77"/>
      <c r="B39" s="77"/>
      <c r="C39" s="72"/>
      <c r="D39" s="73">
        <f t="shared" si="3"/>
        <v>0.86990740740740757</v>
      </c>
      <c r="E39" s="73">
        <f t="shared" si="1"/>
        <v>0.86990740740740757</v>
      </c>
      <c r="F39" s="74" t="str">
        <f>IF(B39&lt;&gt;"",VLOOKUP(B39,Valeurs!$A$2:$E$22,3,FALSE()),"")</f>
        <v/>
      </c>
      <c r="G39" s="74" t="str">
        <f>IF(B39&lt;&gt;"",VLOOKUP(B39,Valeurs!$A$2:$E$22,2,FALSE()),"")</f>
        <v/>
      </c>
      <c r="H39" s="74" t="str">
        <f>IF(B39&lt;&gt;"",VLOOKUP(B39,Valeurs!$A$2:$E$22,4,FALSE()),"")</f>
        <v/>
      </c>
      <c r="I39" s="74" t="str">
        <f>IF(B39&lt;&gt;"",C39*VLOOKUP(B39,Valeurs!$A$2:$E$22,5,FALSE()),"")</f>
        <v/>
      </c>
      <c r="J39" s="75">
        <f t="shared" si="2"/>
        <v>0</v>
      </c>
      <c r="K39" s="76"/>
      <c r="L39" s="76"/>
    </row>
    <row r="40" spans="1:12" x14ac:dyDescent="0.25">
      <c r="A40" s="77"/>
      <c r="B40" s="77"/>
      <c r="C40" s="72"/>
      <c r="D40" s="73">
        <f t="shared" si="3"/>
        <v>0.86990740740740757</v>
      </c>
      <c r="E40" s="73">
        <f t="shared" si="1"/>
        <v>0.86990740740740757</v>
      </c>
      <c r="F40" s="74" t="str">
        <f>IF(B40&lt;&gt;"",VLOOKUP(B40,Valeurs!$A$2:$E$22,3,FALSE()),"")</f>
        <v/>
      </c>
      <c r="G40" s="74" t="str">
        <f>IF(B40&lt;&gt;"",VLOOKUP(B40,Valeurs!$A$2:$E$22,2,FALSE()),"")</f>
        <v/>
      </c>
      <c r="H40" s="74" t="str">
        <f>IF(B40&lt;&gt;"",VLOOKUP(B40,Valeurs!$A$2:$E$22,4,FALSE()),"")</f>
        <v/>
      </c>
      <c r="I40" s="74" t="str">
        <f>IF(B40&lt;&gt;"",C40*VLOOKUP(B40,Valeurs!$A$2:$E$22,5,FALSE()),"")</f>
        <v/>
      </c>
      <c r="J40" s="75">
        <f t="shared" si="2"/>
        <v>0</v>
      </c>
      <c r="K40" s="76"/>
      <c r="L40" s="76"/>
    </row>
    <row r="41" spans="1:12" x14ac:dyDescent="0.25">
      <c r="A41" s="77"/>
      <c r="B41" s="77"/>
      <c r="C41" s="72"/>
      <c r="D41" s="73">
        <f t="shared" si="3"/>
        <v>0.86990740740740757</v>
      </c>
      <c r="E41" s="73">
        <f t="shared" si="1"/>
        <v>0.86990740740740757</v>
      </c>
      <c r="F41" s="74" t="str">
        <f>IF(B41&lt;&gt;"",VLOOKUP(B41,Valeurs!$A$2:$E$22,3,FALSE()),"")</f>
        <v/>
      </c>
      <c r="G41" s="74" t="str">
        <f>IF(B41&lt;&gt;"",VLOOKUP(B41,Valeurs!$A$2:$E$22,2,FALSE()),"")</f>
        <v/>
      </c>
      <c r="H41" s="74" t="str">
        <f>IF(B41&lt;&gt;"",VLOOKUP(B41,Valeurs!$A$2:$E$22,4,FALSE()),"")</f>
        <v/>
      </c>
      <c r="I41" s="74" t="str">
        <f>IF(B41&lt;&gt;"",C41*VLOOKUP(B41,Valeurs!$A$2:$E$22,5,FALSE()),"")</f>
        <v/>
      </c>
      <c r="J41" s="75">
        <f t="shared" si="2"/>
        <v>0</v>
      </c>
      <c r="K41" s="76"/>
      <c r="L41" s="76"/>
    </row>
    <row r="42" spans="1:12" x14ac:dyDescent="0.25">
      <c r="A42" s="77"/>
      <c r="B42" s="77"/>
      <c r="C42" s="72"/>
      <c r="D42" s="73">
        <f t="shared" si="3"/>
        <v>0.86990740740740757</v>
      </c>
      <c r="E42" s="73">
        <f t="shared" si="1"/>
        <v>0.86990740740740757</v>
      </c>
      <c r="F42" s="74" t="str">
        <f>IF(B42&lt;&gt;"",VLOOKUP(B42,Valeurs!$A$2:$E$22,3,FALSE()),"")</f>
        <v/>
      </c>
      <c r="G42" s="74" t="str">
        <f>IF(B42&lt;&gt;"",VLOOKUP(B42,Valeurs!$A$2:$E$22,2,FALSE()),"")</f>
        <v/>
      </c>
      <c r="H42" s="74" t="str">
        <f>IF(B42&lt;&gt;"",VLOOKUP(B42,Valeurs!$A$2:$E$22,4,FALSE()),"")</f>
        <v/>
      </c>
      <c r="I42" s="74" t="str">
        <f>IF(B42&lt;&gt;"",C42*VLOOKUP(B42,Valeurs!$A$2:$E$22,5,FALSE()),"")</f>
        <v/>
      </c>
      <c r="J42" s="75">
        <f t="shared" si="2"/>
        <v>0</v>
      </c>
      <c r="K42" s="76"/>
      <c r="L42" s="76"/>
    </row>
    <row r="43" spans="1:12" x14ac:dyDescent="0.25">
      <c r="A43" s="78"/>
      <c r="B43" s="78"/>
      <c r="C43" s="79"/>
      <c r="D43" s="73">
        <f t="shared" si="3"/>
        <v>0.86990740740740757</v>
      </c>
      <c r="E43" s="73">
        <f t="shared" si="1"/>
        <v>0.86990740740740757</v>
      </c>
      <c r="F43" s="80" t="str">
        <f>IF(B43&lt;&gt;"",VLOOKUP(B43,Valeurs!$A$2:$E$22,3,FALSE()),"")</f>
        <v/>
      </c>
      <c r="G43" s="80" t="str">
        <f>IF(B43&lt;&gt;"",VLOOKUP(B43,Valeurs!$A$2:$E$22,2,FALSE()),"")</f>
        <v/>
      </c>
      <c r="H43" s="80" t="str">
        <f>IF(B43&lt;&gt;"",VLOOKUP(B43,Valeurs!$A$2:$E$22,4,FALSE()),"")</f>
        <v/>
      </c>
      <c r="I43" s="80" t="str">
        <f>IF(B43&lt;&gt;"",C43*VLOOKUP(B43,Valeurs!$A$2:$E$22,5,FALSE()),"")</f>
        <v/>
      </c>
      <c r="J43" s="81">
        <f t="shared" si="2"/>
        <v>0</v>
      </c>
      <c r="K43" s="82"/>
      <c r="L43" s="82"/>
    </row>
    <row r="44" spans="1:12" x14ac:dyDescent="0.25">
      <c r="A44" s="32" t="s">
        <v>334</v>
      </c>
      <c r="B44" s="36"/>
      <c r="C44" s="37"/>
      <c r="D44" s="61">
        <f>E43</f>
        <v>0.86990740740740757</v>
      </c>
      <c r="E44" s="61" t="str">
        <f>IF(C44&lt;&gt;"",D44+#REF!,"")</f>
        <v/>
      </c>
      <c r="F44" s="21"/>
    </row>
    <row r="45" spans="1:12" x14ac:dyDescent="0.25">
      <c r="I45" s="14"/>
      <c r="J45" s="14"/>
    </row>
    <row r="46" spans="1:12" x14ac:dyDescent="0.25">
      <c r="A46" s="31" t="s">
        <v>335</v>
      </c>
      <c r="B46" s="38"/>
      <c r="C46" s="35">
        <f>SUM(C7:C43)</f>
        <v>115</v>
      </c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</sheetData>
  <sheetProtection formatCells="0" formatColumns="0" formatRows="0" selectLockedCells="1"/>
  <mergeCells count="4">
    <mergeCell ref="D44:E44"/>
    <mergeCell ref="B2:E2"/>
    <mergeCell ref="B1:E1"/>
    <mergeCell ref="D4:E4"/>
  </mergeCells>
  <conditionalFormatting sqref="A7:L43">
    <cfRule type="expression" dxfId="13" priority="3">
      <formula>LEFT($B7,9)="Surfaçage"</formula>
    </cfRule>
    <cfRule type="expression" dxfId="12" priority="4">
      <formula>LEFT($B7,5)="Pause"</formula>
    </cfRule>
  </conditionalFormatting>
  <conditionalFormatting sqref="D7:D43">
    <cfRule type="expression" dxfId="11" priority="6">
      <formula>AND($L7=$F7,$L7&lt;&gt;0)</formula>
    </cfRule>
  </conditionalFormatting>
  <conditionalFormatting sqref="D7:E43">
    <cfRule type="expression" dxfId="10" priority="2">
      <formula>$J7=0</formula>
    </cfRule>
  </conditionalFormatting>
  <conditionalFormatting sqref="E7:E43">
    <cfRule type="expression" dxfId="9" priority="18">
      <formula>AND($L8=$F8,$L8&lt;&gt;0)</formula>
    </cfRule>
  </conditionalFormatting>
  <conditionalFormatting sqref="F7:F43">
    <cfRule type="expression" dxfId="8" priority="5">
      <formula>AND($L7=$F7,$L7&lt;&gt;0)</formula>
    </cfRule>
  </conditionalFormatting>
  <conditionalFormatting sqref="A7:C43">
    <cfRule type="expression" dxfId="7" priority="1">
      <formula>AND($B7=0,$B8&lt;&gt;0)</formula>
    </cfRule>
  </conditionalFormatting>
  <dataValidations count="1">
    <dataValidation type="list" operator="equal" allowBlank="1" showInputMessage="1" showErrorMessage="1" sqref="B7:B44" xr:uid="{00000000-0002-0000-0300-000000000000}">
      <formula1>type_prog</formula1>
      <formula2>0</formula2>
    </dataValidation>
  </dataValidations>
  <pageMargins left="0.39370078740157483" right="0.19685039370078741" top="0.59055118110236227" bottom="0.59055118110236227" header="0.51181102362204722" footer="0.51181102362204722"/>
  <pageSetup paperSize="9" orientation="portrait" horizontalDpi="300" verticalDpi="300" r:id="rId1"/>
  <ignoredErrors>
    <ignoredError sqref="A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4"/>
  <sheetViews>
    <sheetView showZeros="0" zoomScaleNormal="100" workbookViewId="0">
      <selection activeCell="A7" sqref="A7:E43"/>
    </sheetView>
  </sheetViews>
  <sheetFormatPr baseColWidth="10" defaultColWidth="39" defaultRowHeight="15" customHeight="1" x14ac:dyDescent="0.25"/>
  <cols>
    <col min="1" max="1" width="40.7109375" style="11" customWidth="1"/>
    <col min="2" max="2" width="19.7109375" style="11" customWidth="1"/>
    <col min="3" max="3" width="11.7109375" style="12" customWidth="1"/>
    <col min="4" max="5" width="11.7109375" style="29" customWidth="1"/>
    <col min="6" max="8" width="11.7109375" style="11" customWidth="1"/>
    <col min="9" max="10" width="9.7109375" style="11" customWidth="1"/>
    <col min="11" max="12" width="9.7109375" style="53" customWidth="1"/>
    <col min="13" max="14" width="11.5703125" style="11" customWidth="1"/>
    <col min="15" max="18" width="6.140625" style="11" customWidth="1"/>
    <col min="19" max="16384" width="39" style="11"/>
  </cols>
  <sheetData>
    <row r="1" spans="1:12" ht="60" customHeight="1" x14ac:dyDescent="0.25">
      <c r="B1" s="66" t="str">
        <f>Samedi!B1</f>
        <v>Coupe d’Automne</v>
      </c>
      <c r="C1" s="66"/>
      <c r="D1" s="66"/>
      <c r="E1" s="66"/>
      <c r="F1" s="22"/>
      <c r="G1" s="22"/>
      <c r="H1" s="22"/>
      <c r="I1" s="22"/>
      <c r="J1" s="22"/>
      <c r="K1" s="51"/>
      <c r="L1" s="51"/>
    </row>
    <row r="2" spans="1:12" s="13" customFormat="1" ht="18.75" x14ac:dyDescent="0.25">
      <c r="B2" s="65" t="str">
        <f>Samedi!B2</f>
        <v>Toulouse Club Patinage</v>
      </c>
      <c r="C2" s="65"/>
      <c r="D2" s="65"/>
      <c r="E2" s="65"/>
      <c r="F2" s="23"/>
      <c r="G2" s="23"/>
      <c r="H2" s="23"/>
      <c r="I2" s="23"/>
      <c r="J2" s="23"/>
      <c r="K2" s="52"/>
      <c r="L2" s="52"/>
    </row>
    <row r="3" spans="1:12" ht="15.75" x14ac:dyDescent="0.25">
      <c r="A3" s="50" t="str">
        <f>"Dimanche 05/10/2025"</f>
        <v>Dimanche 05/10/2025</v>
      </c>
      <c r="C3" s="11"/>
    </row>
    <row r="4" spans="1:12" x14ac:dyDescent="0.25">
      <c r="A4" s="1"/>
      <c r="D4" s="64" t="str">
        <f>Samedi!D4</f>
        <v>V1 du 13/01/2026</v>
      </c>
      <c r="E4" s="64"/>
    </row>
    <row r="5" spans="1:12" x14ac:dyDescent="0.25">
      <c r="A5" s="26" t="s">
        <v>304</v>
      </c>
      <c r="B5" s="26" t="s">
        <v>305</v>
      </c>
      <c r="C5" s="26" t="s">
        <v>306</v>
      </c>
      <c r="D5" s="30" t="s">
        <v>312</v>
      </c>
      <c r="E5" s="30" t="s">
        <v>313</v>
      </c>
      <c r="F5" s="26" t="s">
        <v>307</v>
      </c>
      <c r="G5" s="26" t="s">
        <v>308</v>
      </c>
      <c r="H5" s="26" t="s">
        <v>309</v>
      </c>
      <c r="I5" s="26" t="s">
        <v>310</v>
      </c>
      <c r="J5" s="26" t="s">
        <v>311</v>
      </c>
      <c r="K5" s="54" t="s">
        <v>367</v>
      </c>
      <c r="L5" s="54" t="s">
        <v>368</v>
      </c>
    </row>
    <row r="6" spans="1:12" x14ac:dyDescent="0.25">
      <c r="A6" s="39" t="s">
        <v>366</v>
      </c>
      <c r="B6" s="39"/>
      <c r="C6" s="40"/>
      <c r="D6" s="57">
        <v>0.33333333333333298</v>
      </c>
      <c r="E6" s="41"/>
      <c r="F6" s="46"/>
      <c r="G6" s="46"/>
      <c r="H6" s="46"/>
      <c r="I6" s="46"/>
      <c r="J6" s="47"/>
      <c r="K6" s="55"/>
      <c r="L6" s="55"/>
    </row>
    <row r="7" spans="1:12" x14ac:dyDescent="0.25">
      <c r="A7" s="83" t="s">
        <v>336</v>
      </c>
      <c r="B7" s="83"/>
      <c r="C7" s="84"/>
      <c r="D7" s="85">
        <f>D6</f>
        <v>0.33333333333333298</v>
      </c>
      <c r="E7" s="73">
        <f>IF(J7&lt;&gt;"",D7+J7+K7-L7,"")</f>
        <v>0.33333333333333298</v>
      </c>
      <c r="F7" s="15" t="str">
        <f>IF(B7&lt;&gt;"",VLOOKUP(B7,Valeurs!$A$2:$E$22,3,FALSE()),"")</f>
        <v/>
      </c>
      <c r="G7" s="15" t="str">
        <f>IF(B7&lt;&gt;"",VLOOKUP(B7,Valeurs!$A$2:$E$22,2,FALSE()),"")</f>
        <v/>
      </c>
      <c r="H7" s="15" t="str">
        <f>IF(B7&lt;&gt;"",VLOOKUP(B7,Valeurs!$A$2:$E$22,4,FALSE()),"")</f>
        <v/>
      </c>
      <c r="I7" s="15" t="str">
        <f>IF(B7&lt;&gt;"",C7*VLOOKUP(B7,Valeurs!$A$2:$E$22,5,FALSE()),"")</f>
        <v/>
      </c>
      <c r="J7" s="16">
        <f t="shared" ref="J7" si="0">IF(B7&lt;&gt;"",SUM(F7,(G7*C7),(H7*C7),I7),0)</f>
        <v>0</v>
      </c>
      <c r="K7" s="58"/>
      <c r="L7" s="58"/>
    </row>
    <row r="8" spans="1:12" x14ac:dyDescent="0.25">
      <c r="A8" s="77" t="s">
        <v>337</v>
      </c>
      <c r="B8" s="77" t="s">
        <v>332</v>
      </c>
      <c r="C8" s="72">
        <v>8</v>
      </c>
      <c r="D8" s="86">
        <f>E7</f>
        <v>0.33333333333333298</v>
      </c>
      <c r="E8" s="73">
        <f t="shared" ref="E8:E43" si="1">IF(J8&lt;&gt;"",D8+J8+K8-L8,"")</f>
        <v>0.37013888888888852</v>
      </c>
      <c r="F8" s="15">
        <f>IF(B8&lt;&gt;"",VLOOKUP(B8,Valeurs!$A$2:$E$22,3,FALSE()),"")</f>
        <v>3.4722222222222199E-3</v>
      </c>
      <c r="G8" s="15">
        <f>IF(B8&lt;&gt;"",VLOOKUP(B8,Valeurs!$A$2:$E$22,2,FALSE()),"")</f>
        <v>3.4722222222222202E-4</v>
      </c>
      <c r="H8" s="15">
        <f>IF(B8&lt;&gt;"",VLOOKUP(B8,Valeurs!$A$2:$E$22,4,FALSE()),"")</f>
        <v>2.0833333333333298E-3</v>
      </c>
      <c r="I8" s="15">
        <f>IF(B8&lt;&gt;"",C8*VLOOKUP(B8,Valeurs!$A$2:$E$22,5,FALSE()),"")</f>
        <v>1.3888888888888879E-2</v>
      </c>
      <c r="J8" s="16">
        <f t="shared" ref="J8:J43" si="2">IF(B8&lt;&gt;"",SUM(F8,(G8*C8),(H8*C8),I8),0)</f>
        <v>3.6805555555555515E-2</v>
      </c>
      <c r="K8" s="58"/>
      <c r="L8" s="58"/>
    </row>
    <row r="9" spans="1:12" x14ac:dyDescent="0.25">
      <c r="A9" s="77" t="s">
        <v>338</v>
      </c>
      <c r="B9" s="77" t="s">
        <v>332</v>
      </c>
      <c r="C9" s="72">
        <v>7</v>
      </c>
      <c r="D9" s="73">
        <f t="shared" ref="D9:D44" si="3">E8</f>
        <v>0.37013888888888852</v>
      </c>
      <c r="E9" s="73">
        <f t="shared" si="1"/>
        <v>0.40277777777777735</v>
      </c>
      <c r="F9" s="15">
        <f>IF(B9&lt;&gt;"",VLOOKUP(B9,Valeurs!$A$2:$E$22,3,FALSE()),"")</f>
        <v>3.4722222222222199E-3</v>
      </c>
      <c r="G9" s="15">
        <f>IF(B9&lt;&gt;"",VLOOKUP(B9,Valeurs!$A$2:$E$22,2,FALSE()),"")</f>
        <v>3.4722222222222202E-4</v>
      </c>
      <c r="H9" s="15">
        <f>IF(B9&lt;&gt;"",VLOOKUP(B9,Valeurs!$A$2:$E$22,4,FALSE()),"")</f>
        <v>2.0833333333333298E-3</v>
      </c>
      <c r="I9" s="15">
        <f>IF(B9&lt;&gt;"",C9*VLOOKUP(B9,Valeurs!$A$2:$E$22,5,FALSE()),"")</f>
        <v>1.2152777777777769E-2</v>
      </c>
      <c r="J9" s="16">
        <f t="shared" si="2"/>
        <v>3.2638888888888856E-2</v>
      </c>
      <c r="K9" s="58"/>
      <c r="L9" s="58"/>
    </row>
    <row r="10" spans="1:12" x14ac:dyDescent="0.25">
      <c r="A10" s="77" t="s">
        <v>318</v>
      </c>
      <c r="B10" s="77" t="s">
        <v>332</v>
      </c>
      <c r="C10" s="72">
        <v>8</v>
      </c>
      <c r="D10" s="73">
        <f t="shared" si="3"/>
        <v>0.40277777777777735</v>
      </c>
      <c r="E10" s="73">
        <f t="shared" si="1"/>
        <v>0.43958333333333288</v>
      </c>
      <c r="F10" s="15">
        <f>IF(B10&lt;&gt;"",VLOOKUP(B10,Valeurs!$A$2:$E$22,3,FALSE()),"")</f>
        <v>3.4722222222222199E-3</v>
      </c>
      <c r="G10" s="15">
        <f>IF(B10&lt;&gt;"",VLOOKUP(B10,Valeurs!$A$2:$E$22,2,FALSE()),"")</f>
        <v>3.4722222222222202E-4</v>
      </c>
      <c r="H10" s="15">
        <f>IF(B10&lt;&gt;"",VLOOKUP(B10,Valeurs!$A$2:$E$22,4,FALSE()),"")</f>
        <v>2.0833333333333298E-3</v>
      </c>
      <c r="I10" s="15">
        <f>IF(B10&lt;&gt;"",C10*VLOOKUP(B10,Valeurs!$A$2:$E$22,5,FALSE()),"")</f>
        <v>1.3888888888888879E-2</v>
      </c>
      <c r="J10" s="16">
        <f t="shared" si="2"/>
        <v>3.6805555555555515E-2</v>
      </c>
      <c r="K10" s="58"/>
      <c r="L10" s="58"/>
    </row>
    <row r="11" spans="1:12" x14ac:dyDescent="0.25">
      <c r="A11" s="77" t="s">
        <v>369</v>
      </c>
      <c r="B11" s="77" t="s">
        <v>319</v>
      </c>
      <c r="C11" s="72"/>
      <c r="D11" s="73">
        <f t="shared" si="3"/>
        <v>0.43958333333333288</v>
      </c>
      <c r="E11" s="73">
        <f t="shared" si="1"/>
        <v>0.44999999999999957</v>
      </c>
      <c r="F11" s="15">
        <f>IF(B11&lt;&gt;"",VLOOKUP(B11,Valeurs!$A$2:$E$22,3,FALSE()),"")</f>
        <v>1.0416666666666701E-2</v>
      </c>
      <c r="G11" s="15">
        <f>IF(B11&lt;&gt;"",VLOOKUP(B11,Valeurs!$A$2:$E$22,2,FALSE()),"")</f>
        <v>0</v>
      </c>
      <c r="H11" s="15">
        <f>IF(B11&lt;&gt;"",VLOOKUP(B11,Valeurs!$A$2:$E$22,4,FALSE()),"")</f>
        <v>0</v>
      </c>
      <c r="I11" s="15">
        <f>IF(B11&lt;&gt;"",C11*VLOOKUP(B11,Valeurs!$A$2:$E$22,5,FALSE()),"")</f>
        <v>0</v>
      </c>
      <c r="J11" s="16">
        <f t="shared" si="2"/>
        <v>1.0416666666666701E-2</v>
      </c>
      <c r="K11" s="58"/>
      <c r="L11" s="58"/>
    </row>
    <row r="12" spans="1:12" x14ac:dyDescent="0.25">
      <c r="A12" s="77" t="s">
        <v>320</v>
      </c>
      <c r="B12" s="77" t="s">
        <v>332</v>
      </c>
      <c r="C12" s="72">
        <v>8</v>
      </c>
      <c r="D12" s="73">
        <f t="shared" si="3"/>
        <v>0.44999999999999957</v>
      </c>
      <c r="E12" s="73">
        <f t="shared" si="1"/>
        <v>0.4868055555555551</v>
      </c>
      <c r="F12" s="15">
        <f>IF(B12&lt;&gt;"",VLOOKUP(B12,Valeurs!$A$2:$E$22,3,FALSE()),"")</f>
        <v>3.4722222222222199E-3</v>
      </c>
      <c r="G12" s="15">
        <f>IF(B12&lt;&gt;"",VLOOKUP(B12,Valeurs!$A$2:$E$22,2,FALSE()),"")</f>
        <v>3.4722222222222202E-4</v>
      </c>
      <c r="H12" s="15">
        <f>IF(B12&lt;&gt;"",VLOOKUP(B12,Valeurs!$A$2:$E$22,4,FALSE()),"")</f>
        <v>2.0833333333333298E-3</v>
      </c>
      <c r="I12" s="15">
        <f>IF(B12&lt;&gt;"",C12*VLOOKUP(B12,Valeurs!$A$2:$E$22,5,FALSE()),"")</f>
        <v>1.3888888888888879E-2</v>
      </c>
      <c r="J12" s="16">
        <f t="shared" si="2"/>
        <v>3.6805555555555515E-2</v>
      </c>
      <c r="K12" s="58"/>
      <c r="L12" s="58"/>
    </row>
    <row r="13" spans="1:12" x14ac:dyDescent="0.25">
      <c r="A13" s="71" t="s">
        <v>339</v>
      </c>
      <c r="B13" s="77" t="s">
        <v>332</v>
      </c>
      <c r="C13" s="72">
        <v>8</v>
      </c>
      <c r="D13" s="73">
        <f t="shared" si="3"/>
        <v>0.4868055555555551</v>
      </c>
      <c r="E13" s="73">
        <f t="shared" si="1"/>
        <v>0.52361111111111058</v>
      </c>
      <c r="F13" s="15">
        <f>IF(B13&lt;&gt;"",VLOOKUP(B13,Valeurs!$A$2:$E$22,3,FALSE()),"")</f>
        <v>3.4722222222222199E-3</v>
      </c>
      <c r="G13" s="15">
        <f>IF(B13&lt;&gt;"",VLOOKUP(B13,Valeurs!$A$2:$E$22,2,FALSE()),"")</f>
        <v>3.4722222222222202E-4</v>
      </c>
      <c r="H13" s="15">
        <f>IF(B13&lt;&gt;"",VLOOKUP(B13,Valeurs!$A$2:$E$22,4,FALSE()),"")</f>
        <v>2.0833333333333298E-3</v>
      </c>
      <c r="I13" s="15">
        <f>IF(B13&lt;&gt;"",C13*VLOOKUP(B13,Valeurs!$A$2:$E$22,5,FALSE()),"")</f>
        <v>1.3888888888888879E-2</v>
      </c>
      <c r="J13" s="16">
        <f t="shared" si="2"/>
        <v>3.6805555555555515E-2</v>
      </c>
      <c r="K13" s="58"/>
      <c r="L13" s="58"/>
    </row>
    <row r="14" spans="1:12" x14ac:dyDescent="0.25">
      <c r="A14" s="77" t="s">
        <v>340</v>
      </c>
      <c r="B14" s="77" t="s">
        <v>332</v>
      </c>
      <c r="C14" s="72">
        <v>8</v>
      </c>
      <c r="D14" s="73">
        <f t="shared" si="3"/>
        <v>0.52361111111111058</v>
      </c>
      <c r="E14" s="73">
        <f t="shared" si="1"/>
        <v>0.56041666666666612</v>
      </c>
      <c r="F14" s="15">
        <f>IF(B14&lt;&gt;"",VLOOKUP(B14,Valeurs!$A$2:$E$22,3,FALSE()),"")</f>
        <v>3.4722222222222199E-3</v>
      </c>
      <c r="G14" s="15">
        <f>IF(B14&lt;&gt;"",VLOOKUP(B14,Valeurs!$A$2:$E$22,2,FALSE()),"")</f>
        <v>3.4722222222222202E-4</v>
      </c>
      <c r="H14" s="15">
        <f>IF(B14&lt;&gt;"",VLOOKUP(B14,Valeurs!$A$2:$E$22,4,FALSE()),"")</f>
        <v>2.0833333333333298E-3</v>
      </c>
      <c r="I14" s="15">
        <f>IF(B14&lt;&gt;"",C14*VLOOKUP(B14,Valeurs!$A$2:$E$22,5,FALSE()),"")</f>
        <v>1.3888888888888879E-2</v>
      </c>
      <c r="J14" s="16">
        <f t="shared" si="2"/>
        <v>3.6805555555555515E-2</v>
      </c>
      <c r="K14" s="58"/>
      <c r="L14" s="58"/>
    </row>
    <row r="15" spans="1:12" x14ac:dyDescent="0.25">
      <c r="A15" s="77" t="s">
        <v>370</v>
      </c>
      <c r="B15" s="77" t="s">
        <v>341</v>
      </c>
      <c r="C15" s="72"/>
      <c r="D15" s="73">
        <f t="shared" si="3"/>
        <v>0.56041666666666612</v>
      </c>
      <c r="E15" s="73">
        <f t="shared" si="1"/>
        <v>0.60416666666666619</v>
      </c>
      <c r="F15" s="15">
        <f>IF(B15&lt;&gt;"",VLOOKUP(B15,Valeurs!$A$2:$E$22,3,FALSE()),"")</f>
        <v>4.1666666666666699E-2</v>
      </c>
      <c r="G15" s="15">
        <f>IF(B15&lt;&gt;"",VLOOKUP(B15,Valeurs!$A$2:$E$22,2,FALSE()),"")</f>
        <v>0</v>
      </c>
      <c r="H15" s="15">
        <f>IF(B15&lt;&gt;"",VLOOKUP(B15,Valeurs!$A$2:$E$22,4,FALSE()),"")</f>
        <v>0</v>
      </c>
      <c r="I15" s="15">
        <f>IF(B15&lt;&gt;"",C15*VLOOKUP(B15,Valeurs!$A$2:$E$22,5,FALSE()),"")</f>
        <v>0</v>
      </c>
      <c r="J15" s="16">
        <f t="shared" si="2"/>
        <v>4.1666666666666699E-2</v>
      </c>
      <c r="K15" s="58">
        <v>2.0833333333333333E-3</v>
      </c>
      <c r="L15" s="58"/>
    </row>
    <row r="16" spans="1:12" x14ac:dyDescent="0.25">
      <c r="A16" s="71" t="s">
        <v>342</v>
      </c>
      <c r="B16" s="71"/>
      <c r="C16" s="72"/>
      <c r="D16" s="73">
        <f t="shared" si="3"/>
        <v>0.60416666666666619</v>
      </c>
      <c r="E16" s="73">
        <f t="shared" si="1"/>
        <v>0.60416666666666619</v>
      </c>
      <c r="F16" s="15" t="str">
        <f>IF(B16&lt;&gt;"",VLOOKUP(B16,Valeurs!$A$2:$E$22,3,FALSE()),"")</f>
        <v/>
      </c>
      <c r="G16" s="15" t="str">
        <f>IF(B16&lt;&gt;"",VLOOKUP(B16,Valeurs!$A$2:$E$22,2,FALSE()),"")</f>
        <v/>
      </c>
      <c r="H16" s="15" t="str">
        <f>IF(B16&lt;&gt;"",VLOOKUP(B16,Valeurs!$A$2:$E$22,4,FALSE()),"")</f>
        <v/>
      </c>
      <c r="I16" s="15" t="str">
        <f>IF(B16&lt;&gt;"",C16*VLOOKUP(B16,Valeurs!$A$2:$E$22,5,FALSE()),"")</f>
        <v/>
      </c>
      <c r="J16" s="16">
        <f t="shared" si="2"/>
        <v>0</v>
      </c>
      <c r="K16" s="58"/>
      <c r="L16" s="58"/>
    </row>
    <row r="17" spans="1:13" x14ac:dyDescent="0.25">
      <c r="A17" s="77" t="s">
        <v>343</v>
      </c>
      <c r="B17" s="77" t="s">
        <v>329</v>
      </c>
      <c r="C17" s="72">
        <v>4</v>
      </c>
      <c r="D17" s="73">
        <f t="shared" si="3"/>
        <v>0.60416666666666619</v>
      </c>
      <c r="E17" s="73">
        <f t="shared" si="1"/>
        <v>0.624305555555555</v>
      </c>
      <c r="F17" s="15">
        <f>IF(B17&lt;&gt;"",VLOOKUP(B17,Valeurs!$A$2:$E$22,3,FALSE()),"")</f>
        <v>3.4722222222222199E-3</v>
      </c>
      <c r="G17" s="15">
        <f>IF(B17&lt;&gt;"",VLOOKUP(B17,Valeurs!$A$2:$E$22,2,FALSE()),"")</f>
        <v>3.4722222222222202E-4</v>
      </c>
      <c r="H17" s="15">
        <f>IF(B17&lt;&gt;"",VLOOKUP(B17,Valeurs!$A$2:$E$22,4,FALSE()),"")</f>
        <v>2.0833333333333298E-3</v>
      </c>
      <c r="I17" s="15">
        <f>IF(B17&lt;&gt;"",C17*VLOOKUP(B17,Valeurs!$A$2:$E$22,5,FALSE()),"")</f>
        <v>6.9444444444444397E-3</v>
      </c>
      <c r="J17" s="16">
        <f t="shared" si="2"/>
        <v>2.0138888888888866E-2</v>
      </c>
      <c r="K17" s="58"/>
      <c r="L17" s="58"/>
      <c r="M17" s="1"/>
    </row>
    <row r="18" spans="1:13" x14ac:dyDescent="0.25">
      <c r="A18" s="77" t="s">
        <v>322</v>
      </c>
      <c r="B18" s="77"/>
      <c r="C18" s="72"/>
      <c r="D18" s="73">
        <f t="shared" si="3"/>
        <v>0.624305555555555</v>
      </c>
      <c r="E18" s="73">
        <f t="shared" si="1"/>
        <v>0.624305555555555</v>
      </c>
      <c r="F18" s="15" t="str">
        <f>IF(B18&lt;&gt;"",VLOOKUP(B18,Valeurs!$A$2:$E$22,3,FALSE()),"")</f>
        <v/>
      </c>
      <c r="G18" s="15" t="str">
        <f>IF(B18&lt;&gt;"",VLOOKUP(B18,Valeurs!$A$2:$E$22,2,FALSE()),"")</f>
        <v/>
      </c>
      <c r="H18" s="15" t="str">
        <f>IF(B18&lt;&gt;"",VLOOKUP(B18,Valeurs!$A$2:$E$22,4,FALSE()),"")</f>
        <v/>
      </c>
      <c r="I18" s="15" t="str">
        <f>IF(B18&lt;&gt;"",C18*VLOOKUP(B18,Valeurs!$A$2:$E$22,5,FALSE()),"")</f>
        <v/>
      </c>
      <c r="J18" s="16">
        <f t="shared" si="2"/>
        <v>0</v>
      </c>
      <c r="K18" s="58"/>
      <c r="L18" s="58"/>
    </row>
    <row r="19" spans="1:13" x14ac:dyDescent="0.25">
      <c r="A19" s="77" t="s">
        <v>323</v>
      </c>
      <c r="B19" s="77" t="s">
        <v>344</v>
      </c>
      <c r="C19" s="72">
        <v>5</v>
      </c>
      <c r="D19" s="73">
        <f t="shared" si="3"/>
        <v>0.624305555555555</v>
      </c>
      <c r="E19" s="73">
        <f t="shared" si="1"/>
        <v>0.65277777777777724</v>
      </c>
      <c r="F19" s="15">
        <f>IF(B19&lt;&gt;"",VLOOKUP(B19,Valeurs!$A$2:$E$22,3,FALSE()),"")</f>
        <v>4.1666666666666701E-3</v>
      </c>
      <c r="G19" s="15">
        <f>IF(B19&lt;&gt;"",VLOOKUP(B19,Valeurs!$A$2:$E$22,2,FALSE()),"")</f>
        <v>3.4722222222222202E-4</v>
      </c>
      <c r="H19" s="15">
        <f>IF(B19&lt;&gt;"",VLOOKUP(B19,Valeurs!$A$2:$E$22,4,FALSE()),"")</f>
        <v>2.4305555555555599E-3</v>
      </c>
      <c r="I19" s="15">
        <f>IF(B19&lt;&gt;"",C19*VLOOKUP(B19,Valeurs!$A$2:$E$22,5,FALSE()),"")</f>
        <v>1.0416666666666649E-2</v>
      </c>
      <c r="J19" s="16">
        <f t="shared" si="2"/>
        <v>2.8472222222222232E-2</v>
      </c>
      <c r="K19" s="58"/>
      <c r="L19" s="58"/>
    </row>
    <row r="20" spans="1:13" x14ac:dyDescent="0.25">
      <c r="A20" s="77" t="s">
        <v>325</v>
      </c>
      <c r="B20" s="77" t="s">
        <v>344</v>
      </c>
      <c r="C20" s="72">
        <v>6</v>
      </c>
      <c r="D20" s="73">
        <f t="shared" si="3"/>
        <v>0.65277777777777724</v>
      </c>
      <c r="E20" s="73">
        <f t="shared" si="1"/>
        <v>0.68611111111111056</v>
      </c>
      <c r="F20" s="15">
        <f>IF(B20&lt;&gt;"",VLOOKUP(B20,Valeurs!$A$2:$E$22,3,FALSE()),"")</f>
        <v>4.1666666666666701E-3</v>
      </c>
      <c r="G20" s="15">
        <f>IF(B20&lt;&gt;"",VLOOKUP(B20,Valeurs!$A$2:$E$22,2,FALSE()),"")</f>
        <v>3.4722222222222202E-4</v>
      </c>
      <c r="H20" s="15">
        <f>IF(B20&lt;&gt;"",VLOOKUP(B20,Valeurs!$A$2:$E$22,4,FALSE()),"")</f>
        <v>2.4305555555555599E-3</v>
      </c>
      <c r="I20" s="15">
        <f>IF(B20&lt;&gt;"",C20*VLOOKUP(B20,Valeurs!$A$2:$E$22,5,FALSE()),"")</f>
        <v>1.249999999999998E-2</v>
      </c>
      <c r="J20" s="16">
        <f t="shared" si="2"/>
        <v>3.333333333333334E-2</v>
      </c>
      <c r="K20" s="58"/>
      <c r="L20" s="58"/>
    </row>
    <row r="21" spans="1:13" x14ac:dyDescent="0.25">
      <c r="A21" s="71"/>
      <c r="B21" s="71"/>
      <c r="C21" s="72"/>
      <c r="D21" s="73">
        <f t="shared" si="3"/>
        <v>0.68611111111111056</v>
      </c>
      <c r="E21" s="73">
        <f t="shared" si="1"/>
        <v>0.68611111111111056</v>
      </c>
      <c r="F21" s="15" t="str">
        <f>IF(B21&lt;&gt;"",VLOOKUP(B21,Valeurs!$A$2:$E$22,3,FALSE()),"")</f>
        <v/>
      </c>
      <c r="G21" s="15" t="str">
        <f>IF(B21&lt;&gt;"",VLOOKUP(B21,Valeurs!$A$2:$E$22,2,FALSE()),"")</f>
        <v/>
      </c>
      <c r="H21" s="15" t="str">
        <f>IF(B21&lt;&gt;"",VLOOKUP(B21,Valeurs!$A$2:$E$22,4,FALSE()),"")</f>
        <v/>
      </c>
      <c r="I21" s="15" t="str">
        <f>IF(B21&lt;&gt;"",C21*VLOOKUP(B21,Valeurs!$A$2:$E$22,5,FALSE()),"")</f>
        <v/>
      </c>
      <c r="J21" s="16">
        <f t="shared" si="2"/>
        <v>0</v>
      </c>
      <c r="K21" s="58"/>
      <c r="L21" s="58"/>
    </row>
    <row r="22" spans="1:13" x14ac:dyDescent="0.25">
      <c r="A22" s="71"/>
      <c r="B22" s="71"/>
      <c r="C22" s="72"/>
      <c r="D22" s="73">
        <f t="shared" si="3"/>
        <v>0.68611111111111056</v>
      </c>
      <c r="E22" s="73">
        <f t="shared" si="1"/>
        <v>0.68611111111111056</v>
      </c>
      <c r="F22" s="15" t="str">
        <f>IF(B22&lt;&gt;"",VLOOKUP(B22,Valeurs!$A$2:$E$22,3,FALSE()),"")</f>
        <v/>
      </c>
      <c r="G22" s="15" t="str">
        <f>IF(B22&lt;&gt;"",VLOOKUP(B22,Valeurs!$A$2:$E$22,2,FALSE()),"")</f>
        <v/>
      </c>
      <c r="H22" s="15" t="str">
        <f>IF(B22&lt;&gt;"",VLOOKUP(B22,Valeurs!$A$2:$E$22,4,FALSE()),"")</f>
        <v/>
      </c>
      <c r="I22" s="15" t="str">
        <f>IF(B22&lt;&gt;"",C22*VLOOKUP(B22,Valeurs!$A$2:$E$22,5,FALSE()),"")</f>
        <v/>
      </c>
      <c r="J22" s="16">
        <f t="shared" si="2"/>
        <v>0</v>
      </c>
      <c r="K22" s="58"/>
      <c r="L22" s="58"/>
    </row>
    <row r="23" spans="1:13" x14ac:dyDescent="0.25">
      <c r="A23" s="71"/>
      <c r="B23" s="71"/>
      <c r="C23" s="72"/>
      <c r="D23" s="73">
        <f t="shared" si="3"/>
        <v>0.68611111111111056</v>
      </c>
      <c r="E23" s="73">
        <f t="shared" si="1"/>
        <v>0.68611111111111056</v>
      </c>
      <c r="F23" s="15" t="str">
        <f>IF(B23&lt;&gt;"",VLOOKUP(B23,Valeurs!$A$2:$E$22,3,FALSE()),"")</f>
        <v/>
      </c>
      <c r="G23" s="15" t="str">
        <f>IF(B23&lt;&gt;"",VLOOKUP(B23,Valeurs!$A$2:$E$22,2,FALSE()),"")</f>
        <v/>
      </c>
      <c r="H23" s="15" t="str">
        <f>IF(B23&lt;&gt;"",VLOOKUP(B23,Valeurs!$A$2:$E$22,4,FALSE()),"")</f>
        <v/>
      </c>
      <c r="I23" s="15" t="str">
        <f>IF(B23&lt;&gt;"",C23*VLOOKUP(B23,Valeurs!$A$2:$E$22,5,FALSE()),"")</f>
        <v/>
      </c>
      <c r="J23" s="16">
        <f t="shared" si="2"/>
        <v>0</v>
      </c>
      <c r="K23" s="58"/>
      <c r="L23" s="58"/>
    </row>
    <row r="24" spans="1:13" x14ac:dyDescent="0.25">
      <c r="A24" s="71"/>
      <c r="B24" s="71"/>
      <c r="C24" s="72"/>
      <c r="D24" s="73">
        <f t="shared" si="3"/>
        <v>0.68611111111111056</v>
      </c>
      <c r="E24" s="73">
        <f t="shared" si="1"/>
        <v>0.68611111111111056</v>
      </c>
      <c r="F24" s="15" t="str">
        <f>IF(B24&lt;&gt;"",VLOOKUP(B24,Valeurs!$A$2:$E$22,3,FALSE()),"")</f>
        <v/>
      </c>
      <c r="G24" s="15" t="str">
        <f>IF(B24&lt;&gt;"",VLOOKUP(B24,Valeurs!$A$2:$E$22,2,FALSE()),"")</f>
        <v/>
      </c>
      <c r="H24" s="15" t="str">
        <f>IF(B24&lt;&gt;"",VLOOKUP(B24,Valeurs!$A$2:$E$22,4,FALSE()),"")</f>
        <v/>
      </c>
      <c r="I24" s="15" t="str">
        <f>IF(B24&lt;&gt;"",C24*VLOOKUP(B24,Valeurs!$A$2:$E$22,5,FALSE()),"")</f>
        <v/>
      </c>
      <c r="J24" s="16">
        <f t="shared" si="2"/>
        <v>0</v>
      </c>
      <c r="K24" s="58"/>
      <c r="L24" s="58"/>
    </row>
    <row r="25" spans="1:13" x14ac:dyDescent="0.25">
      <c r="A25" s="71"/>
      <c r="B25" s="71"/>
      <c r="C25" s="72"/>
      <c r="D25" s="73">
        <f t="shared" si="3"/>
        <v>0.68611111111111056</v>
      </c>
      <c r="E25" s="73">
        <f t="shared" si="1"/>
        <v>0.68611111111111056</v>
      </c>
      <c r="F25" s="15" t="str">
        <f>IF(B25&lt;&gt;"",VLOOKUP(B25,Valeurs!$A$2:$E$22,3,FALSE()),"")</f>
        <v/>
      </c>
      <c r="G25" s="15" t="str">
        <f>IF(B25&lt;&gt;"",VLOOKUP(B25,Valeurs!$A$2:$E$22,2,FALSE()),"")</f>
        <v/>
      </c>
      <c r="H25" s="15" t="str">
        <f>IF(B25&lt;&gt;"",VLOOKUP(B25,Valeurs!$A$2:$E$22,4,FALSE()),"")</f>
        <v/>
      </c>
      <c r="I25" s="15" t="str">
        <f>IF(B25&lt;&gt;"",C25*VLOOKUP(B25,Valeurs!$A$2:$E$22,5,FALSE()),"")</f>
        <v/>
      </c>
      <c r="J25" s="16">
        <f t="shared" si="2"/>
        <v>0</v>
      </c>
      <c r="K25" s="58"/>
      <c r="L25" s="58"/>
    </row>
    <row r="26" spans="1:13" x14ac:dyDescent="0.25">
      <c r="A26" s="71"/>
      <c r="B26" s="71"/>
      <c r="C26" s="72"/>
      <c r="D26" s="73">
        <f t="shared" si="3"/>
        <v>0.68611111111111056</v>
      </c>
      <c r="E26" s="73">
        <f t="shared" si="1"/>
        <v>0.68611111111111056</v>
      </c>
      <c r="F26" s="15" t="str">
        <f>IF(B26&lt;&gt;"",VLOOKUP(B26,Valeurs!$A$2:$E$22,3,FALSE()),"")</f>
        <v/>
      </c>
      <c r="G26" s="15" t="str">
        <f>IF(B26&lt;&gt;"",VLOOKUP(B26,Valeurs!$A$2:$E$22,2,FALSE()),"")</f>
        <v/>
      </c>
      <c r="H26" s="15" t="str">
        <f>IF(B26&lt;&gt;"",VLOOKUP(B26,Valeurs!$A$2:$E$22,4,FALSE()),"")</f>
        <v/>
      </c>
      <c r="I26" s="15" t="str">
        <f>IF(B26&lt;&gt;"",C26*VLOOKUP(B26,Valeurs!$A$2:$E$22,5,FALSE()),"")</f>
        <v/>
      </c>
      <c r="J26" s="16">
        <f t="shared" si="2"/>
        <v>0</v>
      </c>
      <c r="K26" s="58"/>
      <c r="L26" s="58"/>
    </row>
    <row r="27" spans="1:13" x14ac:dyDescent="0.25">
      <c r="A27" s="71"/>
      <c r="B27" s="71"/>
      <c r="C27" s="72"/>
      <c r="D27" s="73">
        <f t="shared" si="3"/>
        <v>0.68611111111111056</v>
      </c>
      <c r="E27" s="73">
        <f t="shared" si="1"/>
        <v>0.68611111111111056</v>
      </c>
      <c r="F27" s="15" t="str">
        <f>IF(B27&lt;&gt;"",VLOOKUP(B27,Valeurs!$A$2:$E$22,3,FALSE()),"")</f>
        <v/>
      </c>
      <c r="G27" s="15" t="str">
        <f>IF(B27&lt;&gt;"",VLOOKUP(B27,Valeurs!$A$2:$E$22,2,FALSE()),"")</f>
        <v/>
      </c>
      <c r="H27" s="15" t="str">
        <f>IF(B27&lt;&gt;"",VLOOKUP(B27,Valeurs!$A$2:$E$22,4,FALSE()),"")</f>
        <v/>
      </c>
      <c r="I27" s="15" t="str">
        <f>IF(B27&lt;&gt;"",C27*VLOOKUP(B27,Valeurs!$A$2:$E$22,5,FALSE()),"")</f>
        <v/>
      </c>
      <c r="J27" s="16">
        <f t="shared" si="2"/>
        <v>0</v>
      </c>
      <c r="K27" s="58"/>
      <c r="L27" s="58"/>
    </row>
    <row r="28" spans="1:13" x14ac:dyDescent="0.25">
      <c r="A28" s="71"/>
      <c r="B28" s="71"/>
      <c r="C28" s="72"/>
      <c r="D28" s="73">
        <f t="shared" si="3"/>
        <v>0.68611111111111056</v>
      </c>
      <c r="E28" s="73">
        <f t="shared" si="1"/>
        <v>0.68611111111111056</v>
      </c>
      <c r="F28" s="15" t="str">
        <f>IF(B28&lt;&gt;"",VLOOKUP(B28,Valeurs!$A$2:$E$22,3,FALSE()),"")</f>
        <v/>
      </c>
      <c r="G28" s="15" t="str">
        <f>IF(B28&lt;&gt;"",VLOOKUP(B28,Valeurs!$A$2:$E$22,2,FALSE()),"")</f>
        <v/>
      </c>
      <c r="H28" s="15" t="str">
        <f>IF(B28&lt;&gt;"",VLOOKUP(B28,Valeurs!$A$2:$E$22,4,FALSE()),"")</f>
        <v/>
      </c>
      <c r="I28" s="15" t="str">
        <f>IF(B28&lt;&gt;"",C28*VLOOKUP(B28,Valeurs!$A$2:$E$22,5,FALSE()),"")</f>
        <v/>
      </c>
      <c r="J28" s="16">
        <f t="shared" si="2"/>
        <v>0</v>
      </c>
      <c r="K28" s="58"/>
      <c r="L28" s="58"/>
    </row>
    <row r="29" spans="1:13" x14ac:dyDescent="0.25">
      <c r="A29" s="71"/>
      <c r="B29" s="71"/>
      <c r="C29" s="72"/>
      <c r="D29" s="73">
        <f t="shared" si="3"/>
        <v>0.68611111111111056</v>
      </c>
      <c r="E29" s="73">
        <f t="shared" si="1"/>
        <v>0.68611111111111056</v>
      </c>
      <c r="F29" s="15" t="str">
        <f>IF(B29&lt;&gt;"",VLOOKUP(B29,Valeurs!$A$2:$E$22,3,FALSE()),"")</f>
        <v/>
      </c>
      <c r="G29" s="15" t="str">
        <f>IF(B29&lt;&gt;"",VLOOKUP(B29,Valeurs!$A$2:$E$22,2,FALSE()),"")</f>
        <v/>
      </c>
      <c r="H29" s="15" t="str">
        <f>IF(B29&lt;&gt;"",VLOOKUP(B29,Valeurs!$A$2:$E$22,4,FALSE()),"")</f>
        <v/>
      </c>
      <c r="I29" s="15" t="str">
        <f>IF(B29&lt;&gt;"",C29*VLOOKUP(B29,Valeurs!$A$2:$E$22,5,FALSE()),"")</f>
        <v/>
      </c>
      <c r="J29" s="16">
        <f t="shared" si="2"/>
        <v>0</v>
      </c>
      <c r="K29" s="58"/>
      <c r="L29" s="58"/>
    </row>
    <row r="30" spans="1:13" x14ac:dyDescent="0.25">
      <c r="A30" s="71"/>
      <c r="B30" s="71"/>
      <c r="C30" s="72"/>
      <c r="D30" s="73">
        <f t="shared" si="3"/>
        <v>0.68611111111111056</v>
      </c>
      <c r="E30" s="73">
        <f t="shared" si="1"/>
        <v>0.68611111111111056</v>
      </c>
      <c r="F30" s="15" t="str">
        <f>IF(B30&lt;&gt;"",VLOOKUP(B30,Valeurs!$A$2:$E$22,3,FALSE()),"")</f>
        <v/>
      </c>
      <c r="G30" s="15" t="str">
        <f>IF(B30&lt;&gt;"",VLOOKUP(B30,Valeurs!$A$2:$E$22,2,FALSE()),"")</f>
        <v/>
      </c>
      <c r="H30" s="15" t="str">
        <f>IF(B30&lt;&gt;"",VLOOKUP(B30,Valeurs!$A$2:$E$22,4,FALSE()),"")</f>
        <v/>
      </c>
      <c r="I30" s="15" t="str">
        <f>IF(B30&lt;&gt;"",C30*VLOOKUP(B30,Valeurs!$A$2:$E$22,5,FALSE()),"")</f>
        <v/>
      </c>
      <c r="J30" s="16">
        <f t="shared" si="2"/>
        <v>0</v>
      </c>
      <c r="K30" s="58"/>
      <c r="L30" s="58"/>
    </row>
    <row r="31" spans="1:13" x14ac:dyDescent="0.25">
      <c r="A31" s="71"/>
      <c r="B31" s="71"/>
      <c r="C31" s="72"/>
      <c r="D31" s="73">
        <f t="shared" si="3"/>
        <v>0.68611111111111056</v>
      </c>
      <c r="E31" s="73">
        <f t="shared" si="1"/>
        <v>0.68611111111111056</v>
      </c>
      <c r="F31" s="15" t="str">
        <f>IF(B31&lt;&gt;"",VLOOKUP(B31,Valeurs!$A$2:$E$22,3,FALSE()),"")</f>
        <v/>
      </c>
      <c r="G31" s="15" t="str">
        <f>IF(B31&lt;&gt;"",VLOOKUP(B31,Valeurs!$A$2:$E$22,2,FALSE()),"")</f>
        <v/>
      </c>
      <c r="H31" s="15" t="str">
        <f>IF(B31&lt;&gt;"",VLOOKUP(B31,Valeurs!$A$2:$E$22,4,FALSE()),"")</f>
        <v/>
      </c>
      <c r="I31" s="15" t="str">
        <f>IF(B31&lt;&gt;"",C31*VLOOKUP(B31,Valeurs!$A$2:$E$22,5,FALSE()),"")</f>
        <v/>
      </c>
      <c r="J31" s="16">
        <f t="shared" si="2"/>
        <v>0</v>
      </c>
      <c r="K31" s="58"/>
      <c r="L31" s="58"/>
    </row>
    <row r="32" spans="1:13" x14ac:dyDescent="0.25">
      <c r="A32" s="71"/>
      <c r="B32" s="71"/>
      <c r="C32" s="72"/>
      <c r="D32" s="73">
        <f t="shared" si="3"/>
        <v>0.68611111111111056</v>
      </c>
      <c r="E32" s="73">
        <f t="shared" si="1"/>
        <v>0.68611111111111056</v>
      </c>
      <c r="F32" s="15" t="str">
        <f>IF(B32&lt;&gt;"",VLOOKUP(B32,Valeurs!$A$2:$E$22,3,FALSE()),"")</f>
        <v/>
      </c>
      <c r="G32" s="15" t="str">
        <f>IF(B32&lt;&gt;"",VLOOKUP(B32,Valeurs!$A$2:$E$22,2,FALSE()),"")</f>
        <v/>
      </c>
      <c r="H32" s="15" t="str">
        <f>IF(B32&lt;&gt;"",VLOOKUP(B32,Valeurs!$A$2:$E$22,4,FALSE()),"")</f>
        <v/>
      </c>
      <c r="I32" s="15" t="str">
        <f>IF(B32&lt;&gt;"",C32*VLOOKUP(B32,Valeurs!$A$2:$E$22,5,FALSE()),"")</f>
        <v/>
      </c>
      <c r="J32" s="16">
        <f t="shared" si="2"/>
        <v>0</v>
      </c>
      <c r="K32" s="58"/>
      <c r="L32" s="58"/>
    </row>
    <row r="33" spans="1:12" x14ac:dyDescent="0.25">
      <c r="A33" s="71"/>
      <c r="B33" s="71"/>
      <c r="C33" s="72"/>
      <c r="D33" s="73">
        <f t="shared" si="3"/>
        <v>0.68611111111111056</v>
      </c>
      <c r="E33" s="73">
        <f t="shared" si="1"/>
        <v>0.68611111111111056</v>
      </c>
      <c r="F33" s="15" t="str">
        <f>IF(B33&lt;&gt;"",VLOOKUP(B33,Valeurs!$A$2:$E$22,3,FALSE()),"")</f>
        <v/>
      </c>
      <c r="G33" s="15" t="str">
        <f>IF(B33&lt;&gt;"",VLOOKUP(B33,Valeurs!$A$2:$E$22,2,FALSE()),"")</f>
        <v/>
      </c>
      <c r="H33" s="15" t="str">
        <f>IF(B33&lt;&gt;"",VLOOKUP(B33,Valeurs!$A$2:$E$22,4,FALSE()),"")</f>
        <v/>
      </c>
      <c r="I33" s="15" t="str">
        <f>IF(B33&lt;&gt;"",C33*VLOOKUP(B33,Valeurs!$A$2:$E$22,5,FALSE()),"")</f>
        <v/>
      </c>
      <c r="J33" s="16">
        <f t="shared" si="2"/>
        <v>0</v>
      </c>
      <c r="K33" s="58"/>
      <c r="L33" s="58"/>
    </row>
    <row r="34" spans="1:12" x14ac:dyDescent="0.25">
      <c r="A34" s="71"/>
      <c r="B34" s="71"/>
      <c r="C34" s="72"/>
      <c r="D34" s="73">
        <f t="shared" si="3"/>
        <v>0.68611111111111056</v>
      </c>
      <c r="E34" s="73">
        <f t="shared" si="1"/>
        <v>0.68611111111111056</v>
      </c>
      <c r="F34" s="15" t="str">
        <f>IF(B34&lt;&gt;"",VLOOKUP(B34,Valeurs!$A$2:$E$22,3,FALSE()),"")</f>
        <v/>
      </c>
      <c r="G34" s="15" t="str">
        <f>IF(B34&lt;&gt;"",VLOOKUP(B34,Valeurs!$A$2:$E$22,2,FALSE()),"")</f>
        <v/>
      </c>
      <c r="H34" s="15" t="str">
        <f>IF(B34&lt;&gt;"",VLOOKUP(B34,Valeurs!$A$2:$E$22,4,FALSE()),"")</f>
        <v/>
      </c>
      <c r="I34" s="15" t="str">
        <f>IF(B34&lt;&gt;"",C34*VLOOKUP(B34,Valeurs!$A$2:$E$22,5,FALSE()),"")</f>
        <v/>
      </c>
      <c r="J34" s="16">
        <f t="shared" si="2"/>
        <v>0</v>
      </c>
      <c r="K34" s="58"/>
      <c r="L34" s="58"/>
    </row>
    <row r="35" spans="1:12" x14ac:dyDescent="0.25">
      <c r="A35" s="71"/>
      <c r="B35" s="71"/>
      <c r="C35" s="72"/>
      <c r="D35" s="73">
        <f t="shared" si="3"/>
        <v>0.68611111111111056</v>
      </c>
      <c r="E35" s="73">
        <f t="shared" si="1"/>
        <v>0.68611111111111056</v>
      </c>
      <c r="F35" s="15" t="str">
        <f>IF(B35&lt;&gt;"",VLOOKUP(B35,Valeurs!$A$2:$E$22,3,FALSE()),"")</f>
        <v/>
      </c>
      <c r="G35" s="15" t="str">
        <f>IF(B35&lt;&gt;"",VLOOKUP(B35,Valeurs!$A$2:$E$22,2,FALSE()),"")</f>
        <v/>
      </c>
      <c r="H35" s="15" t="str">
        <f>IF(B35&lt;&gt;"",VLOOKUP(B35,Valeurs!$A$2:$E$22,4,FALSE()),"")</f>
        <v/>
      </c>
      <c r="I35" s="15" t="str">
        <f>IF(B35&lt;&gt;"",C35*VLOOKUP(B35,Valeurs!$A$2:$E$22,5,FALSE()),"")</f>
        <v/>
      </c>
      <c r="J35" s="16">
        <f t="shared" si="2"/>
        <v>0</v>
      </c>
      <c r="K35" s="58"/>
      <c r="L35" s="58"/>
    </row>
    <row r="36" spans="1:12" x14ac:dyDescent="0.25">
      <c r="A36" s="71"/>
      <c r="B36" s="71"/>
      <c r="C36" s="72"/>
      <c r="D36" s="73">
        <f t="shared" si="3"/>
        <v>0.68611111111111056</v>
      </c>
      <c r="E36" s="73">
        <f t="shared" si="1"/>
        <v>0.68611111111111056</v>
      </c>
      <c r="F36" s="15" t="str">
        <f>IF(B36&lt;&gt;"",VLOOKUP(B36,Valeurs!$A$2:$E$22,3,FALSE()),"")</f>
        <v/>
      </c>
      <c r="G36" s="15" t="str">
        <f>IF(B36&lt;&gt;"",VLOOKUP(B36,Valeurs!$A$2:$E$22,2,FALSE()),"")</f>
        <v/>
      </c>
      <c r="H36" s="15" t="str">
        <f>IF(B36&lt;&gt;"",VLOOKUP(B36,Valeurs!$A$2:$E$22,4,FALSE()),"")</f>
        <v/>
      </c>
      <c r="I36" s="15" t="str">
        <f>IF(B36&lt;&gt;"",C36*VLOOKUP(B36,Valeurs!$A$2:$E$22,5,FALSE()),"")</f>
        <v/>
      </c>
      <c r="J36" s="16">
        <f t="shared" si="2"/>
        <v>0</v>
      </c>
      <c r="K36" s="58"/>
      <c r="L36" s="58"/>
    </row>
    <row r="37" spans="1:12" x14ac:dyDescent="0.25">
      <c r="A37" s="71"/>
      <c r="B37" s="71"/>
      <c r="C37" s="72"/>
      <c r="D37" s="73">
        <f t="shared" si="3"/>
        <v>0.68611111111111056</v>
      </c>
      <c r="E37" s="73">
        <f t="shared" si="1"/>
        <v>0.68611111111111056</v>
      </c>
      <c r="F37" s="15" t="str">
        <f>IF(B37&lt;&gt;"",VLOOKUP(B37,Valeurs!$A$2:$E$22,3,FALSE()),"")</f>
        <v/>
      </c>
      <c r="G37" s="15" t="str">
        <f>IF(B37&lt;&gt;"",VLOOKUP(B37,Valeurs!$A$2:$E$22,2,FALSE()),"")</f>
        <v/>
      </c>
      <c r="H37" s="15" t="str">
        <f>IF(B37&lt;&gt;"",VLOOKUP(B37,Valeurs!$A$2:$E$22,4,FALSE()),"")</f>
        <v/>
      </c>
      <c r="I37" s="15" t="str">
        <f>IF(B37&lt;&gt;"",C37*VLOOKUP(B37,Valeurs!$A$2:$E$22,5,FALSE()),"")</f>
        <v/>
      </c>
      <c r="J37" s="16">
        <f t="shared" si="2"/>
        <v>0</v>
      </c>
      <c r="K37" s="58"/>
      <c r="L37" s="58"/>
    </row>
    <row r="38" spans="1:12" x14ac:dyDescent="0.25">
      <c r="A38" s="71"/>
      <c r="B38" s="71"/>
      <c r="C38" s="72"/>
      <c r="D38" s="73">
        <f t="shared" si="3"/>
        <v>0.68611111111111056</v>
      </c>
      <c r="E38" s="73">
        <f t="shared" si="1"/>
        <v>0.68611111111111056</v>
      </c>
      <c r="F38" s="15" t="str">
        <f>IF(B38&lt;&gt;"",VLOOKUP(B38,Valeurs!$A$2:$E$22,3,FALSE()),"")</f>
        <v/>
      </c>
      <c r="G38" s="15" t="str">
        <f>IF(B38&lt;&gt;"",VLOOKUP(B38,Valeurs!$A$2:$E$22,2,FALSE()),"")</f>
        <v/>
      </c>
      <c r="H38" s="15" t="str">
        <f>IF(B38&lt;&gt;"",VLOOKUP(B38,Valeurs!$A$2:$E$22,4,FALSE()),"")</f>
        <v/>
      </c>
      <c r="I38" s="15" t="str">
        <f>IF(B38&lt;&gt;"",C38*VLOOKUP(B38,Valeurs!$A$2:$E$22,5,FALSE()),"")</f>
        <v/>
      </c>
      <c r="J38" s="16">
        <f t="shared" si="2"/>
        <v>0</v>
      </c>
      <c r="K38" s="58"/>
      <c r="L38" s="58"/>
    </row>
    <row r="39" spans="1:12" x14ac:dyDescent="0.25">
      <c r="A39" s="71"/>
      <c r="B39" s="71"/>
      <c r="C39" s="72"/>
      <c r="D39" s="73">
        <f t="shared" si="3"/>
        <v>0.68611111111111056</v>
      </c>
      <c r="E39" s="73">
        <f t="shared" si="1"/>
        <v>0.68611111111111056</v>
      </c>
      <c r="F39" s="15" t="str">
        <f>IF(B39&lt;&gt;"",VLOOKUP(B39,Valeurs!$A$2:$E$22,3,FALSE()),"")</f>
        <v/>
      </c>
      <c r="G39" s="15" t="str">
        <f>IF(B39&lt;&gt;"",VLOOKUP(B39,Valeurs!$A$2:$E$22,2,FALSE()),"")</f>
        <v/>
      </c>
      <c r="H39" s="15" t="str">
        <f>IF(B39&lt;&gt;"",VLOOKUP(B39,Valeurs!$A$2:$E$22,4,FALSE()),"")</f>
        <v/>
      </c>
      <c r="I39" s="15" t="str">
        <f>IF(B39&lt;&gt;"",C39*VLOOKUP(B39,Valeurs!$A$2:$E$22,5,FALSE()),"")</f>
        <v/>
      </c>
      <c r="J39" s="16">
        <f t="shared" si="2"/>
        <v>0</v>
      </c>
      <c r="K39" s="58"/>
      <c r="L39" s="58"/>
    </row>
    <row r="40" spans="1:12" x14ac:dyDescent="0.25">
      <c r="A40" s="71"/>
      <c r="B40" s="71"/>
      <c r="C40" s="72"/>
      <c r="D40" s="73">
        <f t="shared" si="3"/>
        <v>0.68611111111111056</v>
      </c>
      <c r="E40" s="73">
        <f t="shared" si="1"/>
        <v>0.68611111111111056</v>
      </c>
      <c r="F40" s="15" t="str">
        <f>IF(B40&lt;&gt;"",VLOOKUP(B40,Valeurs!$A$2:$E$22,3,FALSE()),"")</f>
        <v/>
      </c>
      <c r="G40" s="15" t="str">
        <f>IF(B40&lt;&gt;"",VLOOKUP(B40,Valeurs!$A$2:$E$22,2,FALSE()),"")</f>
        <v/>
      </c>
      <c r="H40" s="15" t="str">
        <f>IF(B40&lt;&gt;"",VLOOKUP(B40,Valeurs!$A$2:$E$22,4,FALSE()),"")</f>
        <v/>
      </c>
      <c r="I40" s="15" t="str">
        <f>IF(B40&lt;&gt;"",C40*VLOOKUP(B40,Valeurs!$A$2:$E$22,5,FALSE()),"")</f>
        <v/>
      </c>
      <c r="J40" s="16">
        <f t="shared" si="2"/>
        <v>0</v>
      </c>
      <c r="K40" s="58"/>
      <c r="L40" s="58"/>
    </row>
    <row r="41" spans="1:12" x14ac:dyDescent="0.25">
      <c r="A41" s="71"/>
      <c r="B41" s="71"/>
      <c r="C41" s="72"/>
      <c r="D41" s="73">
        <f t="shared" si="3"/>
        <v>0.68611111111111056</v>
      </c>
      <c r="E41" s="73">
        <f t="shared" si="1"/>
        <v>0.68611111111111056</v>
      </c>
      <c r="F41" s="15" t="str">
        <f>IF(B41&lt;&gt;"",VLOOKUP(B41,Valeurs!$A$2:$E$22,3,FALSE()),"")</f>
        <v/>
      </c>
      <c r="G41" s="15" t="str">
        <f>IF(B41&lt;&gt;"",VLOOKUP(B41,Valeurs!$A$2:$E$22,2,FALSE()),"")</f>
        <v/>
      </c>
      <c r="H41" s="15" t="str">
        <f>IF(B41&lt;&gt;"",VLOOKUP(B41,Valeurs!$A$2:$E$22,4,FALSE()),"")</f>
        <v/>
      </c>
      <c r="I41" s="15" t="str">
        <f>IF(B41&lt;&gt;"",C41*VLOOKUP(B41,Valeurs!$A$2:$E$22,5,FALSE()),"")</f>
        <v/>
      </c>
      <c r="J41" s="16">
        <f t="shared" si="2"/>
        <v>0</v>
      </c>
      <c r="K41" s="58"/>
      <c r="L41" s="58"/>
    </row>
    <row r="42" spans="1:12" x14ac:dyDescent="0.25">
      <c r="A42" s="71"/>
      <c r="B42" s="71"/>
      <c r="C42" s="72"/>
      <c r="D42" s="73">
        <f t="shared" si="3"/>
        <v>0.68611111111111056</v>
      </c>
      <c r="E42" s="73">
        <f t="shared" si="1"/>
        <v>0.68611111111111056</v>
      </c>
      <c r="F42" s="15" t="str">
        <f>IF(B42&lt;&gt;"",VLOOKUP(B42,Valeurs!$A$2:$E$22,3,FALSE()),"")</f>
        <v/>
      </c>
      <c r="G42" s="15" t="str">
        <f>IF(B42&lt;&gt;"",VLOOKUP(B42,Valeurs!$A$2:$E$22,2,FALSE()),"")</f>
        <v/>
      </c>
      <c r="H42" s="15" t="str">
        <f>IF(B42&lt;&gt;"",VLOOKUP(B42,Valeurs!$A$2:$E$22,4,FALSE()),"")</f>
        <v/>
      </c>
      <c r="I42" s="15" t="str">
        <f>IF(B42&lt;&gt;"",C42*VLOOKUP(B42,Valeurs!$A$2:$E$22,5,FALSE()),"")</f>
        <v/>
      </c>
      <c r="J42" s="16">
        <f t="shared" si="2"/>
        <v>0</v>
      </c>
      <c r="K42" s="58"/>
      <c r="L42" s="58"/>
    </row>
    <row r="43" spans="1:12" x14ac:dyDescent="0.25">
      <c r="A43" s="71"/>
      <c r="B43" s="71"/>
      <c r="C43" s="72"/>
      <c r="D43" s="73">
        <f t="shared" si="3"/>
        <v>0.68611111111111056</v>
      </c>
      <c r="E43" s="73">
        <f t="shared" si="1"/>
        <v>0.68611111111111056</v>
      </c>
      <c r="F43" s="24" t="str">
        <f>IF(B43&lt;&gt;"",VLOOKUP(B43,Valeurs!$A$2:$E$22,3,FALSE()),"")</f>
        <v/>
      </c>
      <c r="G43" s="24" t="str">
        <f>IF(B43&lt;&gt;"",VLOOKUP(B43,Valeurs!$A$2:$E$22,2,FALSE()),"")</f>
        <v/>
      </c>
      <c r="H43" s="24" t="str">
        <f>IF(B43&lt;&gt;"",VLOOKUP(B43,Valeurs!$A$2:$E$22,4,FALSE()),"")</f>
        <v/>
      </c>
      <c r="I43" s="24" t="str">
        <f>IF(B43&lt;&gt;"",C43*VLOOKUP(B43,Valeurs!$A$2:$E$22,5,FALSE()),"")</f>
        <v/>
      </c>
      <c r="J43" s="25">
        <f t="shared" si="2"/>
        <v>0</v>
      </c>
      <c r="K43" s="59"/>
      <c r="L43" s="59"/>
    </row>
    <row r="44" spans="1:12" x14ac:dyDescent="0.25">
      <c r="A44" s="32" t="s">
        <v>345</v>
      </c>
      <c r="B44" s="36"/>
      <c r="C44" s="37"/>
      <c r="D44" s="61">
        <f t="shared" si="3"/>
        <v>0.68611111111111056</v>
      </c>
      <c r="E44" s="61" t="str">
        <f>IF(C44&lt;&gt;"",D44+#REF!,"")</f>
        <v/>
      </c>
      <c r="F44" s="21"/>
    </row>
    <row r="45" spans="1:12" x14ac:dyDescent="0.25">
      <c r="I45" s="14"/>
      <c r="J45" s="14"/>
    </row>
    <row r="46" spans="1:12" x14ac:dyDescent="0.25">
      <c r="A46" s="31" t="s">
        <v>335</v>
      </c>
      <c r="B46" s="38"/>
      <c r="C46" s="35">
        <f>SUM(C7:C43)</f>
        <v>62</v>
      </c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</sheetData>
  <sheetProtection formatCells="0" formatColumns="0" formatRows="0" selectLockedCells="1"/>
  <mergeCells count="4">
    <mergeCell ref="D44:E44"/>
    <mergeCell ref="B2:E2"/>
    <mergeCell ref="B1:E1"/>
    <mergeCell ref="D4:E4"/>
  </mergeCells>
  <conditionalFormatting sqref="A7:L43">
    <cfRule type="expression" dxfId="6" priority="3">
      <formula>LEFT($B7,9)="Surfaçage"</formula>
    </cfRule>
    <cfRule type="expression" dxfId="5" priority="4">
      <formula>LEFT($B7,5)="Pause"</formula>
    </cfRule>
  </conditionalFormatting>
  <conditionalFormatting sqref="D7:D43">
    <cfRule type="expression" dxfId="4" priority="6">
      <formula>AND($L7=$F7,$L7&lt;&gt;0)</formula>
    </cfRule>
  </conditionalFormatting>
  <conditionalFormatting sqref="D7:E43">
    <cfRule type="expression" dxfId="3" priority="2">
      <formula>$J7=0</formula>
    </cfRule>
  </conditionalFormatting>
  <conditionalFormatting sqref="E7:E43">
    <cfRule type="expression" dxfId="2" priority="24">
      <formula>AND($L8=$F8,$L8&lt;&gt;0)</formula>
    </cfRule>
  </conditionalFormatting>
  <conditionalFormatting sqref="F7:F43">
    <cfRule type="expression" dxfId="1" priority="5">
      <formula>AND($L7=$F7,$L7&lt;&gt;0)</formula>
    </cfRule>
  </conditionalFormatting>
  <conditionalFormatting sqref="A7:C43">
    <cfRule type="expression" dxfId="0" priority="1">
      <formula>AND($B7=0,$B8&lt;&gt;0)</formula>
    </cfRule>
  </conditionalFormatting>
  <dataValidations count="1">
    <dataValidation type="list" operator="equal" allowBlank="1" showInputMessage="1" showErrorMessage="1" sqref="B7:B44" xr:uid="{00000000-0002-0000-0400-000000000000}">
      <formula1>type_prog</formula1>
      <formula2>0</formula2>
    </dataValidation>
  </dataValidations>
  <pageMargins left="0.39370078740157483" right="0.19685039370078741" top="0.59055118110236227" bottom="0.59055118110236227" header="0.51181102362204722" footer="0.51181102362204722"/>
  <pageSetup paperSize="9" orientation="portrait" horizontalDpi="300" verticalDpi="300" r:id="rId1"/>
  <ignoredErrors>
    <ignoredError sqref="D4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48576"/>
  <sheetViews>
    <sheetView showZeros="0" zoomScaleNormal="100" workbookViewId="0">
      <selection activeCell="A24" sqref="A24"/>
    </sheetView>
  </sheetViews>
  <sheetFormatPr baseColWidth="10" defaultColWidth="11.42578125" defaultRowHeight="15" customHeight="1" x14ac:dyDescent="0.25"/>
  <cols>
    <col min="1" max="1" width="31" style="1" customWidth="1"/>
    <col min="2" max="2" width="15.5703125" style="1" customWidth="1"/>
    <col min="3" max="3" width="12.42578125" style="1" customWidth="1"/>
    <col min="4" max="4" width="18.42578125" style="1" customWidth="1"/>
    <col min="5" max="5" width="16.5703125" style="1" customWidth="1"/>
    <col min="7" max="7" width="27.140625" style="1" customWidth="1"/>
  </cols>
  <sheetData>
    <row r="1" spans="1:7" ht="15" customHeight="1" x14ac:dyDescent="0.25">
      <c r="A1" s="49" t="s">
        <v>374</v>
      </c>
    </row>
    <row r="2" spans="1:7" x14ac:dyDescent="0.25">
      <c r="A2" s="17" t="s">
        <v>346</v>
      </c>
      <c r="B2" s="17" t="s">
        <v>308</v>
      </c>
      <c r="C2" s="17" t="s">
        <v>347</v>
      </c>
      <c r="D2" s="17" t="s">
        <v>348</v>
      </c>
      <c r="E2" s="17" t="s">
        <v>349</v>
      </c>
    </row>
    <row r="3" spans="1:7" x14ac:dyDescent="0.25">
      <c r="A3" s="18" t="s">
        <v>350</v>
      </c>
      <c r="B3" s="19">
        <v>3.4722222222222202E-4</v>
      </c>
      <c r="C3" s="19">
        <v>3.4722222222222199E-3</v>
      </c>
      <c r="D3" s="19">
        <v>1.38888888888889E-3</v>
      </c>
      <c r="E3" s="19">
        <v>1.38888888888889E-3</v>
      </c>
    </row>
    <row r="4" spans="1:7" x14ac:dyDescent="0.25">
      <c r="A4" s="18" t="s">
        <v>351</v>
      </c>
      <c r="B4" s="19">
        <v>3.4722222222222202E-4</v>
      </c>
      <c r="C4" s="19">
        <v>3.4722222222222199E-3</v>
      </c>
      <c r="D4" s="19">
        <v>1.1574074074074099E-3</v>
      </c>
      <c r="E4" s="19">
        <v>1.38888888888889E-3</v>
      </c>
    </row>
    <row r="5" spans="1:7" x14ac:dyDescent="0.25">
      <c r="A5" s="18" t="s">
        <v>352</v>
      </c>
      <c r="B5" s="19">
        <v>3.4722222222222202E-4</v>
      </c>
      <c r="C5" s="19">
        <v>4.1666666666666701E-3</v>
      </c>
      <c r="D5" s="19">
        <v>2.0833333333333298E-3</v>
      </c>
      <c r="E5" s="19">
        <v>1.7361111111111099E-3</v>
      </c>
      <c r="G5" s="20"/>
    </row>
    <row r="6" spans="1:7" x14ac:dyDescent="0.25">
      <c r="A6" s="18" t="s">
        <v>353</v>
      </c>
      <c r="B6" s="19">
        <v>3.4722222222222202E-4</v>
      </c>
      <c r="C6" s="19">
        <v>4.1666666666666701E-3</v>
      </c>
      <c r="D6" s="19">
        <v>1.9675925925925898E-3</v>
      </c>
      <c r="E6" s="19">
        <v>1.7361111111111099E-3</v>
      </c>
      <c r="G6" s="20"/>
    </row>
    <row r="7" spans="1:7" x14ac:dyDescent="0.25">
      <c r="A7" s="18" t="s">
        <v>354</v>
      </c>
      <c r="B7" s="19">
        <v>1.7361111111111101E-4</v>
      </c>
      <c r="C7" s="19">
        <v>2.7777777777777801E-3</v>
      </c>
      <c r="D7" s="19">
        <v>1.7361111111111099E-3</v>
      </c>
      <c r="E7" s="19">
        <v>1.38888888888889E-3</v>
      </c>
    </row>
    <row r="8" spans="1:7" x14ac:dyDescent="0.25">
      <c r="A8" s="18" t="s">
        <v>355</v>
      </c>
      <c r="B8" s="19">
        <v>1.7361111111111101E-4</v>
      </c>
      <c r="C8" s="19">
        <v>2.7777777777777801E-3</v>
      </c>
      <c r="D8" s="19">
        <v>1.7361111111111099E-3</v>
      </c>
      <c r="E8" s="19">
        <v>1.38888888888889E-3</v>
      </c>
    </row>
    <row r="9" spans="1:7" x14ac:dyDescent="0.25">
      <c r="A9" s="18" t="s">
        <v>356</v>
      </c>
      <c r="B9" s="19">
        <v>1.7361111111111101E-4</v>
      </c>
      <c r="C9" s="19">
        <v>2.7777777777777801E-3</v>
      </c>
      <c r="D9" s="19">
        <v>1.38888888888889E-3</v>
      </c>
      <c r="E9" s="19">
        <v>1.21527777777778E-3</v>
      </c>
    </row>
    <row r="10" spans="1:7" x14ac:dyDescent="0.25">
      <c r="A10" s="18" t="s">
        <v>357</v>
      </c>
      <c r="B10" s="19">
        <v>3.4722222222222202E-4</v>
      </c>
      <c r="C10" s="19">
        <v>2.7777777777777801E-3</v>
      </c>
      <c r="D10" s="19">
        <v>1.7361111111111099E-3</v>
      </c>
      <c r="E10" s="19">
        <v>1.38888888888889E-3</v>
      </c>
    </row>
    <row r="11" spans="1:7" x14ac:dyDescent="0.25">
      <c r="A11" s="18" t="s">
        <v>329</v>
      </c>
      <c r="B11" s="19">
        <v>3.4722222222222202E-4</v>
      </c>
      <c r="C11" s="19">
        <v>3.4722222222222199E-3</v>
      </c>
      <c r="D11" s="19">
        <v>2.0833333333333298E-3</v>
      </c>
      <c r="E11" s="19">
        <v>1.7361111111111099E-3</v>
      </c>
    </row>
    <row r="12" spans="1:7" x14ac:dyDescent="0.25">
      <c r="A12" s="18" t="s">
        <v>316</v>
      </c>
      <c r="B12" s="19">
        <v>3.4722222222222202E-4</v>
      </c>
      <c r="C12" s="19">
        <v>2.7777777777777801E-3</v>
      </c>
      <c r="D12" s="19">
        <v>1.7361111111111099E-3</v>
      </c>
      <c r="E12" s="19">
        <v>1.7361111111111099E-3</v>
      </c>
      <c r="G12" s="20"/>
    </row>
    <row r="13" spans="1:7" x14ac:dyDescent="0.25">
      <c r="A13" s="18" t="s">
        <v>332</v>
      </c>
      <c r="B13" s="19">
        <v>3.4722222222222202E-4</v>
      </c>
      <c r="C13" s="19">
        <v>3.4722222222222199E-3</v>
      </c>
      <c r="D13" s="19">
        <v>2.0833333333333298E-3</v>
      </c>
      <c r="E13" s="19">
        <v>1.7361111111111099E-3</v>
      </c>
      <c r="G13" s="20"/>
    </row>
    <row r="14" spans="1:7" x14ac:dyDescent="0.25">
      <c r="A14" s="18" t="s">
        <v>324</v>
      </c>
      <c r="B14" s="19">
        <v>3.4722222222222202E-4</v>
      </c>
      <c r="C14" s="19">
        <v>4.1666666666666701E-3</v>
      </c>
      <c r="D14" s="19">
        <v>1.9675925925925898E-3</v>
      </c>
      <c r="E14" s="19">
        <v>1.7361111111111099E-3</v>
      </c>
      <c r="G14" s="20"/>
    </row>
    <row r="15" spans="1:7" x14ac:dyDescent="0.25">
      <c r="A15" s="18" t="s">
        <v>344</v>
      </c>
      <c r="B15" s="19">
        <v>3.4722222222222202E-4</v>
      </c>
      <c r="C15" s="19">
        <v>4.1666666666666701E-3</v>
      </c>
      <c r="D15" s="19">
        <v>2.4305555555555599E-3</v>
      </c>
      <c r="E15" s="19">
        <v>2.0833333333333298E-3</v>
      </c>
    </row>
    <row r="16" spans="1:7" x14ac:dyDescent="0.25">
      <c r="A16" s="18" t="s">
        <v>358</v>
      </c>
      <c r="B16" s="19">
        <v>3.4722222222222202E-4</v>
      </c>
      <c r="C16" s="19">
        <v>4.1666666666666701E-3</v>
      </c>
      <c r="D16" s="19">
        <v>1.9675925925925898E-3</v>
      </c>
      <c r="E16" s="19">
        <v>1.7361111111111099E-3</v>
      </c>
    </row>
    <row r="17" spans="1:5" x14ac:dyDescent="0.25">
      <c r="A17" s="18" t="s">
        <v>359</v>
      </c>
      <c r="B17" s="19">
        <v>3.4722222222222202E-4</v>
      </c>
      <c r="C17" s="19">
        <v>4.1666666666666701E-3</v>
      </c>
      <c r="D17" s="19">
        <v>2.7777777777777801E-3</v>
      </c>
      <c r="E17" s="19">
        <v>2.0833333333333298E-3</v>
      </c>
    </row>
    <row r="18" spans="1:5" x14ac:dyDescent="0.25">
      <c r="A18" s="18" t="s">
        <v>319</v>
      </c>
      <c r="B18" s="19">
        <v>0</v>
      </c>
      <c r="C18" s="19">
        <v>1.0416666666666701E-2</v>
      </c>
      <c r="D18" s="19">
        <v>0</v>
      </c>
      <c r="E18" s="19">
        <v>0</v>
      </c>
    </row>
    <row r="19" spans="1:5" x14ac:dyDescent="0.25">
      <c r="A19" s="18" t="s">
        <v>360</v>
      </c>
      <c r="B19" s="19">
        <v>0</v>
      </c>
      <c r="C19" s="19">
        <v>2.0833333333333301E-2</v>
      </c>
      <c r="D19" s="19">
        <v>0</v>
      </c>
      <c r="E19" s="19">
        <v>0</v>
      </c>
    </row>
    <row r="20" spans="1:5" ht="15" customHeight="1" x14ac:dyDescent="0.25">
      <c r="A20" s="18" t="s">
        <v>341</v>
      </c>
      <c r="B20" s="18"/>
      <c r="C20" s="19">
        <v>4.1666666666666699E-2</v>
      </c>
      <c r="D20" s="18"/>
      <c r="E20" s="18"/>
    </row>
    <row r="21" spans="1:5" ht="15" customHeight="1" x14ac:dyDescent="0.25">
      <c r="A21" s="18" t="s">
        <v>361</v>
      </c>
      <c r="B21" s="18"/>
      <c r="C21" s="19">
        <v>6.25E-2</v>
      </c>
      <c r="D21" s="18"/>
      <c r="E21" s="18"/>
    </row>
    <row r="22" spans="1:5" ht="15" customHeight="1" x14ac:dyDescent="0.25">
      <c r="A22" s="18" t="s">
        <v>362</v>
      </c>
      <c r="B22" s="18"/>
      <c r="C22" s="19">
        <v>8.3333333333333301E-2</v>
      </c>
      <c r="D22" s="18"/>
      <c r="E22" s="18"/>
    </row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autoFilter ref="A2:D17" xr:uid="{00000000-0009-0000-0000-000005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3482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Guide d'utilisation</vt:lpstr>
      <vt:lpstr>Inscrits</vt:lpstr>
      <vt:lpstr>Groupes</vt:lpstr>
      <vt:lpstr>Samedi</vt:lpstr>
      <vt:lpstr>Dimanche</vt:lpstr>
      <vt:lpstr>Valeurs</vt:lpstr>
      <vt:lpstr>type_prog</vt:lpstr>
      <vt:lpstr>Dimanche!Zone_d_impression</vt:lpstr>
      <vt:lpstr>Samedi!Zone_d_impression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</dc:creator>
  <dc:description/>
  <cp:lastModifiedBy>Gilles Rols</cp:lastModifiedBy>
  <cp:revision>38</cp:revision>
  <cp:lastPrinted>2026-01-30T12:15:03Z</cp:lastPrinted>
  <dcterms:created xsi:type="dcterms:W3CDTF">2023-09-12T17:40:22Z</dcterms:created>
  <dcterms:modified xsi:type="dcterms:W3CDTF">2026-02-03T11:03:11Z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0x010100A9CCAA1F8632A94BA77609616A298E21</vt:lpwstr>
  </property>
  <property fmtid="{D5CDD505-2E9C-101B-9397-08002B2CF9AE}" pid="3" name="MediaServiceImageTags">
    <vt:lpwstr/>
  </property>
</Properties>
</file>