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never"/>
  <mc:AlternateContent xmlns:mc="http://schemas.openxmlformats.org/markup-compatibility/2006">
    <mc:Choice Requires="x15">
      <x15ac:absPath xmlns:x15ac="http://schemas.microsoft.com/office/spreadsheetml/2010/11/ac" url="C:\Users\gilles.rols\Documents\Patinage\CSNPA\"/>
    </mc:Choice>
  </mc:AlternateContent>
  <xr:revisionPtr revIDLastSave="0" documentId="13_ncr:1_{98F71E2D-163C-4E06-80A7-77F8416EC60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uide d'utilisation" sheetId="8" r:id="rId1"/>
    <sheet name="inscrits" sheetId="1" r:id="rId2"/>
    <sheet name="groupes" sheetId="2" r:id="rId3"/>
    <sheet name="samedi" sheetId="3" r:id="rId4"/>
    <sheet name="Dimanche" sheetId="7" r:id="rId5"/>
    <sheet name="valeurs" sheetId="5" r:id="rId6"/>
  </sheets>
  <externalReferences>
    <externalReference r:id="rId7"/>
  </externalReferences>
  <definedNames>
    <definedName name="_xlnm._FilterDatabase" localSheetId="1" hidden="1">inscrits!$A$2:$G$183</definedName>
    <definedName name="_xlnm._FilterDatabase" localSheetId="5" hidden="1">valeurs!$A$2:$D$20</definedName>
    <definedName name="genre">valeurs!$H$3:$H$4</definedName>
    <definedName name="type_prog">valeurs!$A$2:$A$25</definedName>
  </definedNames>
  <calcPr calcId="191028" iterateDelta="1E-4"/>
  <pivotCaches>
    <pivotCache cacheId="5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7" l="1"/>
  <c r="B1" i="7"/>
  <c r="G6" i="7" l="1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7" i="7"/>
  <c r="F6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7" i="7"/>
  <c r="E6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7" i="7"/>
  <c r="D6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7" i="7"/>
  <c r="G6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7" i="3"/>
  <c r="F6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7" i="3"/>
  <c r="E6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7" i="3"/>
  <c r="D6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7" i="3"/>
  <c r="H11" i="3"/>
  <c r="H13" i="3"/>
  <c r="H17" i="3"/>
  <c r="H22" i="3"/>
  <c r="H24" i="3"/>
  <c r="H28" i="3"/>
  <c r="H30" i="3"/>
  <c r="H32" i="3"/>
  <c r="H36" i="3"/>
  <c r="H39" i="3"/>
  <c r="H40" i="3"/>
  <c r="H11" i="7"/>
  <c r="H13" i="7"/>
  <c r="H17" i="7"/>
  <c r="H20" i="7"/>
  <c r="H23" i="7"/>
  <c r="H26" i="7"/>
  <c r="H29" i="7"/>
  <c r="H31" i="7"/>
  <c r="H34" i="7"/>
  <c r="H35" i="7"/>
  <c r="H36" i="7"/>
  <c r="H37" i="7"/>
  <c r="H38" i="7"/>
  <c r="H39" i="7"/>
  <c r="H40" i="7"/>
  <c r="H27" i="7" l="1"/>
  <c r="H38" i="3"/>
  <c r="H14" i="3"/>
  <c r="H37" i="3"/>
  <c r="H29" i="3"/>
  <c r="H21" i="3"/>
  <c r="H32" i="7"/>
  <c r="H24" i="7"/>
  <c r="H16" i="7"/>
  <c r="H8" i="7"/>
  <c r="H10" i="7"/>
  <c r="H19" i="7"/>
  <c r="H18" i="7"/>
  <c r="H30" i="7"/>
  <c r="H14" i="7"/>
  <c r="H21" i="7"/>
  <c r="H16" i="3"/>
  <c r="H8" i="3"/>
  <c r="H28" i="7"/>
  <c r="H12" i="7"/>
  <c r="H31" i="3"/>
  <c r="H23" i="3"/>
  <c r="H15" i="3"/>
  <c r="H7" i="7"/>
  <c r="H33" i="7"/>
  <c r="H25" i="7"/>
  <c r="H9" i="7"/>
  <c r="H20" i="3"/>
  <c r="H12" i="3"/>
  <c r="H35" i="3"/>
  <c r="H27" i="3"/>
  <c r="H19" i="3"/>
  <c r="H15" i="7"/>
  <c r="H34" i="3"/>
  <c r="H26" i="3"/>
  <c r="H18" i="3"/>
  <c r="H10" i="3"/>
  <c r="H22" i="7"/>
  <c r="H7" i="3"/>
  <c r="H33" i="3"/>
  <c r="H25" i="3"/>
  <c r="H9" i="3"/>
  <c r="H6" i="7"/>
  <c r="H6" i="3"/>
  <c r="C43" i="7" l="1"/>
  <c r="J41" i="7"/>
  <c r="F41" i="7"/>
  <c r="D41" i="7"/>
  <c r="J41" i="3"/>
  <c r="J7" i="7" l="1"/>
  <c r="I8" i="7" s="1"/>
  <c r="J8" i="7" l="1"/>
  <c r="I9" i="7" s="1"/>
  <c r="J9" i="7" s="1"/>
  <c r="I10" i="7" s="1"/>
  <c r="J10" i="7" s="1"/>
  <c r="I11" i="7" s="1"/>
  <c r="J11" i="7" s="1"/>
  <c r="I12" i="7" s="1"/>
  <c r="J12" i="7" s="1"/>
  <c r="I13" i="7" s="1"/>
  <c r="J13" i="7" s="1"/>
  <c r="I14" i="7" s="1"/>
  <c r="J14" i="7" s="1"/>
  <c r="I15" i="7" s="1"/>
  <c r="J15" i="7" s="1"/>
  <c r="I16" i="7" s="1"/>
  <c r="J16" i="7" s="1"/>
  <c r="I17" i="7" s="1"/>
  <c r="J17" i="7" s="1"/>
  <c r="I18" i="7" s="1"/>
  <c r="J18" i="7" s="1"/>
  <c r="I19" i="7" s="1"/>
  <c r="J19" i="7" s="1"/>
  <c r="I20" i="7" s="1"/>
  <c r="J20" i="7" s="1"/>
  <c r="I21" i="7" s="1"/>
  <c r="J21" i="7" s="1"/>
  <c r="I22" i="7" s="1"/>
  <c r="J22" i="7" s="1"/>
  <c r="I23" i="7" s="1"/>
  <c r="J23" i="7" s="1"/>
  <c r="I24" i="7" s="1"/>
  <c r="J24" i="7" s="1"/>
  <c r="I25" i="7" s="1"/>
  <c r="J25" i="7" s="1"/>
  <c r="I26" i="7" s="1"/>
  <c r="J26" i="7" s="1"/>
  <c r="I27" i="7" s="1"/>
  <c r="J27" i="7" s="1"/>
  <c r="I28" i="7" s="1"/>
  <c r="J28" i="7" s="1"/>
  <c r="I29" i="7" s="1"/>
  <c r="J29" i="7" s="1"/>
  <c r="I30" i="7" s="1"/>
  <c r="J30" i="7" s="1"/>
  <c r="I31" i="7" s="1"/>
  <c r="J31" i="7" s="1"/>
  <c r="I32" i="7" s="1"/>
  <c r="J32" i="7" s="1"/>
  <c r="I33" i="7" s="1"/>
  <c r="J33" i="7" s="1"/>
  <c r="I34" i="7" s="1"/>
  <c r="J34" i="7" s="1"/>
  <c r="I35" i="7" s="1"/>
  <c r="J35" i="7" s="1"/>
  <c r="I36" i="7" s="1"/>
  <c r="J36" i="7" s="1"/>
  <c r="I37" i="7" s="1"/>
  <c r="J37" i="7" s="1"/>
  <c r="I38" i="7" s="1"/>
  <c r="J38" i="7" s="1"/>
  <c r="I39" i="7" s="1"/>
  <c r="J39" i="7" s="1"/>
  <c r="I40" i="7" s="1"/>
  <c r="J40" i="7" s="1"/>
  <c r="I41" i="7" s="1"/>
  <c r="F41" i="3"/>
  <c r="D41" i="3"/>
  <c r="J7" i="3" l="1"/>
  <c r="C43" i="3"/>
  <c r="I8" i="3" l="1"/>
  <c r="J8" i="3" s="1"/>
  <c r="I9" i="3" l="1"/>
  <c r="J9" i="3" s="1"/>
  <c r="I10" i="3" l="1"/>
  <c r="J10" i="3" l="1"/>
  <c r="I11" i="3" s="1"/>
  <c r="J11" i="3" l="1"/>
  <c r="I12" i="3" s="1"/>
  <c r="J12" i="3" s="1"/>
  <c r="I13" i="3" s="1"/>
  <c r="J13" i="3" s="1"/>
  <c r="I14" i="3" s="1"/>
  <c r="J14" i="3" s="1"/>
  <c r="I15" i="3" s="1"/>
  <c r="J15" i="3" s="1"/>
  <c r="I16" i="3" s="1"/>
  <c r="J16" i="3" l="1"/>
  <c r="I17" i="3" s="1"/>
  <c r="J17" i="3" s="1"/>
  <c r="I18" i="3" s="1"/>
  <c r="J18" i="3" s="1"/>
  <c r="I19" i="3" s="1"/>
  <c r="J19" i="3" s="1"/>
  <c r="I20" i="3" s="1"/>
  <c r="J20" i="3" s="1"/>
  <c r="I21" i="3" s="1"/>
  <c r="J21" i="3" s="1"/>
  <c r="I22" i="3" s="1"/>
  <c r="J22" i="3" s="1"/>
  <c r="I23" i="3" s="1"/>
  <c r="J23" i="3" s="1"/>
  <c r="I24" i="3" s="1"/>
  <c r="J24" i="3" s="1"/>
  <c r="I25" i="3" l="1"/>
  <c r="J25" i="3" s="1"/>
  <c r="I26" i="3" s="1"/>
  <c r="J26" i="3" s="1"/>
  <c r="I27" i="3" s="1"/>
  <c r="J27" i="3" s="1"/>
  <c r="I28" i="3" s="1"/>
  <c r="J28" i="3" s="1"/>
  <c r="I29" i="3" s="1"/>
  <c r="J29" i="3" s="1"/>
  <c r="I30" i="3" s="1"/>
  <c r="J30" i="3" s="1"/>
  <c r="I31" i="3" s="1"/>
  <c r="J31" i="3" s="1"/>
  <c r="I32" i="3" s="1"/>
  <c r="J32" i="3" s="1"/>
  <c r="I33" i="3" s="1"/>
  <c r="J33" i="3" s="1"/>
  <c r="I34" i="3" s="1"/>
  <c r="J34" i="3" s="1"/>
  <c r="I35" i="3" s="1"/>
  <c r="J35" i="3" s="1"/>
  <c r="I36" i="3" l="1"/>
  <c r="J36" i="3" s="1"/>
  <c r="I37" i="3" s="1"/>
  <c r="J37" i="3" s="1"/>
  <c r="I38" i="3" s="1"/>
  <c r="J38" i="3" s="1"/>
  <c r="I39" i="3" s="1"/>
  <c r="J39" i="3" s="1"/>
  <c r="I40" i="3" s="1"/>
  <c r="J40" i="3" s="1"/>
  <c r="I4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Gilles Rols</author>
    <author>sophie</author>
  </authors>
  <commentList>
    <comment ref="B1" authorId="0" shapeId="0" xr:uid="{FF6F2D6C-CAE3-45D1-8CAF-E8C59DA764FF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Nom de la compétition</t>
        </r>
      </text>
    </comment>
    <comment ref="B2" authorId="0" shapeId="0" xr:uid="{727B0A08-F926-4863-A4A7-3A2C1E066BAA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Nom du club organisateur</t>
        </r>
      </text>
    </comment>
    <comment ref="B5" authorId="1" shapeId="0" xr:uid="{00000000-0006-0000-0300-000001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Sélectionner le type de programme dans la liste déroulante</t>
        </r>
      </text>
    </comment>
    <comment ref="I7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Entrez l'heure du début de la journée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Gilles Rols</author>
    <author>sophie</author>
  </authors>
  <commentList>
    <comment ref="B1" authorId="0" shapeId="0" xr:uid="{D35651AC-985F-4292-96DA-A60721CD3764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Nom de la compétition</t>
        </r>
      </text>
    </comment>
    <comment ref="B2" authorId="0" shapeId="0" xr:uid="{F8CBD5CE-B653-427F-A378-CCD63B3FEC2D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Nom du club organisateur</t>
        </r>
      </text>
    </comment>
    <comment ref="B5" authorId="1" shapeId="0" xr:uid="{00000000-0006-0000-0400-000001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Sélectionner le type de programme dans la liste déroulante</t>
        </r>
      </text>
    </comment>
    <comment ref="I7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Entrez l'heure du début de la journée</t>
        </r>
      </text>
    </comment>
  </commentList>
</comments>
</file>

<file path=xl/sharedStrings.xml><?xml version="1.0" encoding="utf-8"?>
<sst xmlns="http://schemas.openxmlformats.org/spreadsheetml/2006/main" count="711" uniqueCount="340">
  <si>
    <t>Utilisation du fichier de calcul des horaires prévisionnels</t>
  </si>
  <si>
    <t xml:space="preserve">Onglet inscrits </t>
  </si>
  <si>
    <t>Comporte la liste des participants, saisir ou récupérer la liste des participants auprès du club organisateur</t>
  </si>
  <si>
    <t>Veiller à bien définir les catégories en fonction du règlement de la saison en cours.</t>
  </si>
  <si>
    <t>Onglet groupes</t>
  </si>
  <si>
    <t>Cet onglet comporte un tableau croisé dynamique permettant de calculer le nombre de participants par catérogie</t>
  </si>
  <si>
    <t>pour le mettre à jour, aller dans le menu "tableau croisé dynamique" et choisissez la commande "modifier la source de données"</t>
  </si>
  <si>
    <t>Enfin, dans le menu "tableau croisé dynamique" chosissez la commande "Actualiser tout"</t>
  </si>
  <si>
    <t>Onglet samedi et dimanche</t>
  </si>
  <si>
    <t>Ces onglets comportent des formules de calcul. Pour le remplir, il vous suffit :</t>
  </si>
  <si>
    <t>Saisir dans la cellule I5 l'heure du début de la journée</t>
  </si>
  <si>
    <t xml:space="preserve">Sasir dans les lignes suivantes : </t>
  </si>
  <si>
    <t>les catégories et les groupes suivant l'organisation de la journée</t>
  </si>
  <si>
    <t>choisir dans la liste déroulante le type de programme</t>
  </si>
  <si>
    <t>saisir le nombre de patineur dans le groupe</t>
  </si>
  <si>
    <t>Les horaires sont mis à jour automatiquement</t>
  </si>
  <si>
    <t>Dans la liste déroulantes sont également prévu les surfaçages et les pauses</t>
  </si>
  <si>
    <t>Onglet Valeurs</t>
  </si>
  <si>
    <t>Normalement il n'y a rien à modifier dans cet onglet, les temps de programme, de présentation et de jugement sont définis suivant le règlement de la saison</t>
  </si>
  <si>
    <t>Eventuellement, si les surfaçages et les pauses ont un temps différent, vous pouvez les modifier dans cet onglet. les calculs dans les onglets samedi et dimanche seront automatiquement modifés</t>
  </si>
  <si>
    <t>Catégorie</t>
  </si>
  <si>
    <t>Genre</t>
  </si>
  <si>
    <t>Club</t>
  </si>
  <si>
    <t>Nom</t>
  </si>
  <si>
    <t>Prénom</t>
  </si>
  <si>
    <t>Numéro de Licence</t>
  </si>
  <si>
    <t>Date de naissance</t>
  </si>
  <si>
    <t>National Junior</t>
  </si>
  <si>
    <t>Couple</t>
  </si>
  <si>
    <t>Champigny Csg</t>
  </si>
  <si>
    <t>VAYANA  HRISTOVA / AXEL AHMED</t>
  </si>
  <si>
    <t>312001/24034</t>
  </si>
  <si>
    <t>NINON DAPOIGNY / CONNOR O'GRADY</t>
  </si>
  <si>
    <t>198968/313733</t>
  </si>
  <si>
    <t>Femme</t>
  </si>
  <si>
    <t>Annecy Sports Glace</t>
  </si>
  <si>
    <t>LAGUERRE</t>
  </si>
  <si>
    <t>Lily-Rose</t>
  </si>
  <si>
    <t>Dunkerque Patinage</t>
  </si>
  <si>
    <t>WOLFF</t>
  </si>
  <si>
    <t>Louane</t>
  </si>
  <si>
    <t>Club De Patinage Artistique De Reims</t>
  </si>
  <si>
    <t>VOUILLON</t>
  </si>
  <si>
    <t>Berenice</t>
  </si>
  <si>
    <t>BELOT</t>
  </si>
  <si>
    <t>Ines</t>
  </si>
  <si>
    <t>Dammarie Csg</t>
  </si>
  <si>
    <t>MONTIEL</t>
  </si>
  <si>
    <t>Audrey</t>
  </si>
  <si>
    <t>Valence Patinage Artistique</t>
  </si>
  <si>
    <t>GHEBBARI</t>
  </si>
  <si>
    <t>Kirsten</t>
  </si>
  <si>
    <t>Cergy Pontoise Csg</t>
  </si>
  <si>
    <t>BENTARA</t>
  </si>
  <si>
    <t>Iliana</t>
  </si>
  <si>
    <t>Nantes Sports Glace</t>
  </si>
  <si>
    <t>THOMAS LEDREN</t>
  </si>
  <si>
    <t>Lena</t>
  </si>
  <si>
    <t>HEURTEBIS</t>
  </si>
  <si>
    <t>Anne-Sophie</t>
  </si>
  <si>
    <t>BENAMAR</t>
  </si>
  <si>
    <t>Selma</t>
  </si>
  <si>
    <t>Charleville Mezieres Sg</t>
  </si>
  <si>
    <t>PROUX</t>
  </si>
  <si>
    <t>Melina</t>
  </si>
  <si>
    <t>RAKOTOZAFY</t>
  </si>
  <si>
    <t>Sarah</t>
  </si>
  <si>
    <t>AVISSE--XAVIR</t>
  </si>
  <si>
    <t>Noryane</t>
  </si>
  <si>
    <t>Alpe D'huez Patinage Club</t>
  </si>
  <si>
    <t>LEMOINE</t>
  </si>
  <si>
    <t>Nell</t>
  </si>
  <si>
    <t>Association Nice Baie Des Anges</t>
  </si>
  <si>
    <t>FRANDSEN</t>
  </si>
  <si>
    <t>Elisa</t>
  </si>
  <si>
    <t>Club Olympique De Courbevoie</t>
  </si>
  <si>
    <t>SAJINOVIC</t>
  </si>
  <si>
    <t>Sasha</t>
  </si>
  <si>
    <t>BAUSSERON</t>
  </si>
  <si>
    <t>Alexandra</t>
  </si>
  <si>
    <t>Brian Joubert Poitiers Glace</t>
  </si>
  <si>
    <t>PARNAUDEAU</t>
  </si>
  <si>
    <t>Maelys</t>
  </si>
  <si>
    <t>Amnevillois Club Des Sports De Glace</t>
  </si>
  <si>
    <t>HAZOTTE</t>
  </si>
  <si>
    <t>Lola</t>
  </si>
  <si>
    <t>MASUREL</t>
  </si>
  <si>
    <t>Olivia</t>
  </si>
  <si>
    <t>SAUVAGE</t>
  </si>
  <si>
    <t>Chloe</t>
  </si>
  <si>
    <t>Mulhouse Asg</t>
  </si>
  <si>
    <t>CAPACES</t>
  </si>
  <si>
    <t>Judit</t>
  </si>
  <si>
    <t>Briancon Les Escartons</t>
  </si>
  <si>
    <t>GALLINET</t>
  </si>
  <si>
    <t>Beatrice</t>
  </si>
  <si>
    <t>Franconville Sg</t>
  </si>
  <si>
    <t>MOREAU</t>
  </si>
  <si>
    <t>Dorine</t>
  </si>
  <si>
    <t>Homme</t>
  </si>
  <si>
    <t>VERBAT</t>
  </si>
  <si>
    <t>Daniel</t>
  </si>
  <si>
    <t>OLIVIER</t>
  </si>
  <si>
    <t>Lenny</t>
  </si>
  <si>
    <t>FEREDJ</t>
  </si>
  <si>
    <t>Emyl</t>
  </si>
  <si>
    <t>THOMANN</t>
  </si>
  <si>
    <t>Elian</t>
  </si>
  <si>
    <t>Vitry Esv Patinage</t>
  </si>
  <si>
    <t>PECQUET-LEDUC</t>
  </si>
  <si>
    <t>Tom</t>
  </si>
  <si>
    <t>Espar</t>
  </si>
  <si>
    <t>LECADRE</t>
  </si>
  <si>
    <t>Pierre</t>
  </si>
  <si>
    <t>LE MAROIS</t>
  </si>
  <si>
    <t>Gabin</t>
  </si>
  <si>
    <t>National Minime</t>
  </si>
  <si>
    <t>WANG</t>
  </si>
  <si>
    <t>Toulouse Club De Patinage</t>
  </si>
  <si>
    <t>ARKHIPOV</t>
  </si>
  <si>
    <t>Angelika</t>
  </si>
  <si>
    <t>Asso Choletaise De Patinage Sur Glace</t>
  </si>
  <si>
    <t>BILLAUD</t>
  </si>
  <si>
    <t>Arwen</t>
  </si>
  <si>
    <t>RANDRIANALISOA</t>
  </si>
  <si>
    <t>Mahatoky</t>
  </si>
  <si>
    <t>SIRLIN-LHOMME</t>
  </si>
  <si>
    <t>Marceline</t>
  </si>
  <si>
    <t>BURNAT</t>
  </si>
  <si>
    <t>Lucie</t>
  </si>
  <si>
    <t>MICHEL</t>
  </si>
  <si>
    <t>Julia</t>
  </si>
  <si>
    <t>BARBE</t>
  </si>
  <si>
    <t>Eloise</t>
  </si>
  <si>
    <t>Paris Club Francais Volants</t>
  </si>
  <si>
    <t>MICACO</t>
  </si>
  <si>
    <t>DENIZART</t>
  </si>
  <si>
    <t>Louise</t>
  </si>
  <si>
    <t>KNAFEL</t>
  </si>
  <si>
    <t>Michal</t>
  </si>
  <si>
    <t>JEAUNAUX</t>
  </si>
  <si>
    <t>Blanche</t>
  </si>
  <si>
    <t>Union Sportive Orleanaise Des Sport De Glace - Usosg</t>
  </si>
  <si>
    <t>DE BLAINE</t>
  </si>
  <si>
    <t>Katalyna</t>
  </si>
  <si>
    <t>BEN ALI</t>
  </si>
  <si>
    <t>Celoa</t>
  </si>
  <si>
    <t>BALLAND</t>
  </si>
  <si>
    <t>Apolline</t>
  </si>
  <si>
    <t>QUESADA MAES</t>
  </si>
  <si>
    <t>Meline</t>
  </si>
  <si>
    <t>Asnieres Patinage</t>
  </si>
  <si>
    <t>ROCHER</t>
  </si>
  <si>
    <t>Edouard</t>
  </si>
  <si>
    <t>DJERMANOVIC KERIRZIN</t>
  </si>
  <si>
    <t>Nolann</t>
  </si>
  <si>
    <t>Caen Acsel</t>
  </si>
  <si>
    <t>BENMEFTAH</t>
  </si>
  <si>
    <t>Zyad</t>
  </si>
  <si>
    <t>Strasbourg Alsace Csg</t>
  </si>
  <si>
    <t>LOREAU</t>
  </si>
  <si>
    <t>Audric</t>
  </si>
  <si>
    <t>PFLIEGER</t>
  </si>
  <si>
    <t>Marcel</t>
  </si>
  <si>
    <t>HELMLINGER RODRIGUEZ</t>
  </si>
  <si>
    <t>Alan</t>
  </si>
  <si>
    <t>SZENTIVANYI</t>
  </si>
  <si>
    <t>Arpad</t>
  </si>
  <si>
    <t>TELEMAQUE</t>
  </si>
  <si>
    <t>National Novice</t>
  </si>
  <si>
    <t>GUILHOT</t>
  </si>
  <si>
    <t>DUFOUR</t>
  </si>
  <si>
    <t>Emi</t>
  </si>
  <si>
    <t>JEANNETTE RAMONICH</t>
  </si>
  <si>
    <t>Indra</t>
  </si>
  <si>
    <t>BELLOUATI</t>
  </si>
  <si>
    <t>Jade</t>
  </si>
  <si>
    <t>MIZOKAMI</t>
  </si>
  <si>
    <t>Laila</t>
  </si>
  <si>
    <t>HALEGUA</t>
  </si>
  <si>
    <t>Charline</t>
  </si>
  <si>
    <t>Colmar Sports De Glace (csg)</t>
  </si>
  <si>
    <t>NEHEMIA</t>
  </si>
  <si>
    <t>Tahlie</t>
  </si>
  <si>
    <t>NAVASARDYAN</t>
  </si>
  <si>
    <t>Ivetta</t>
  </si>
  <si>
    <t>BELLE</t>
  </si>
  <si>
    <t>Lili</t>
  </si>
  <si>
    <t>PIERSON</t>
  </si>
  <si>
    <t>Harmonie</t>
  </si>
  <si>
    <t>PONCHAUT-THERY</t>
  </si>
  <si>
    <t>HEUZARD-FRECHE</t>
  </si>
  <si>
    <t>Salome</t>
  </si>
  <si>
    <t>FOFANA</t>
  </si>
  <si>
    <t>Maya</t>
  </si>
  <si>
    <t>LEPAGE</t>
  </si>
  <si>
    <t>Olga</t>
  </si>
  <si>
    <t>MAIGA</t>
  </si>
  <si>
    <t>Leyla</t>
  </si>
  <si>
    <t>Amodio Figure Skating Academy</t>
  </si>
  <si>
    <t>KLIUIEVA</t>
  </si>
  <si>
    <t>Kateryna</t>
  </si>
  <si>
    <t>HALLET</t>
  </si>
  <si>
    <t>Charlie</t>
  </si>
  <si>
    <t>LEGENDRE</t>
  </si>
  <si>
    <t>NGUYEN FRISON</t>
  </si>
  <si>
    <t>Linda</t>
  </si>
  <si>
    <t>ROUSSEAU</t>
  </si>
  <si>
    <t>Alice</t>
  </si>
  <si>
    <t>HOUSSIN</t>
  </si>
  <si>
    <t>Eva</t>
  </si>
  <si>
    <t>LEGUEBE</t>
  </si>
  <si>
    <t>DESJARDINS</t>
  </si>
  <si>
    <t>ROBIC</t>
  </si>
  <si>
    <t>Nolwenn</t>
  </si>
  <si>
    <t>RENAUT</t>
  </si>
  <si>
    <t>Cassandre</t>
  </si>
  <si>
    <t>CHENEY</t>
  </si>
  <si>
    <t>Maxime</t>
  </si>
  <si>
    <t>LIROT</t>
  </si>
  <si>
    <t>Alexandre</t>
  </si>
  <si>
    <t>GELLON</t>
  </si>
  <si>
    <t>Baptiste</t>
  </si>
  <si>
    <t>DUCHENE</t>
  </si>
  <si>
    <t>Victor</t>
  </si>
  <si>
    <t>TRUONG</t>
  </si>
  <si>
    <t>Oscar Kim</t>
  </si>
  <si>
    <t>Lorenzo</t>
  </si>
  <si>
    <t>Grenoble Isere Metropole Patinage</t>
  </si>
  <si>
    <t>BLANCHET</t>
  </si>
  <si>
    <t>Lilian</t>
  </si>
  <si>
    <t>VALIENTE</t>
  </si>
  <si>
    <t>Timothe</t>
  </si>
  <si>
    <t>ROUVRAIS</t>
  </si>
  <si>
    <t>Leo</t>
  </si>
  <si>
    <t>RUDER</t>
  </si>
  <si>
    <t>Robin</t>
  </si>
  <si>
    <t>IAFRATE</t>
  </si>
  <si>
    <t>Morgan</t>
  </si>
  <si>
    <t>National Senior</t>
  </si>
  <si>
    <t>RIMET</t>
  </si>
  <si>
    <t>Zoe</t>
  </si>
  <si>
    <t>DOROZARIO</t>
  </si>
  <si>
    <t>Marie Lou</t>
  </si>
  <si>
    <t>La Garde Silver Skate</t>
  </si>
  <si>
    <t>KRIVOCHTCHEKOV</t>
  </si>
  <si>
    <t>Ekaterina</t>
  </si>
  <si>
    <t>Anastassia</t>
  </si>
  <si>
    <t>GOGITIDZE</t>
  </si>
  <si>
    <t>Ilia</t>
  </si>
  <si>
    <t>SPINAR</t>
  </si>
  <si>
    <t>Corentin</t>
  </si>
  <si>
    <t>VAUCLIN</t>
  </si>
  <si>
    <t>Ian</t>
  </si>
  <si>
    <t>BARADEL</t>
  </si>
  <si>
    <t>Theo</t>
  </si>
  <si>
    <t>Nombre de Nom</t>
  </si>
  <si>
    <t>Étiquettes de colonnes</t>
  </si>
  <si>
    <t>Étiquettes de lignes</t>
  </si>
  <si>
    <t>Total général</t>
  </si>
  <si>
    <t>Entrer la date</t>
  </si>
  <si>
    <t>Catégories</t>
  </si>
  <si>
    <t>type de programme</t>
  </si>
  <si>
    <t>nb patineurs</t>
  </si>
  <si>
    <t>echauffement</t>
  </si>
  <si>
    <t>présentation</t>
  </si>
  <si>
    <t>programme</t>
  </si>
  <si>
    <t>jugement</t>
  </si>
  <si>
    <t>total</t>
  </si>
  <si>
    <t>début</t>
  </si>
  <si>
    <t>fin</t>
  </si>
  <si>
    <t>Novice Dames PC (26)</t>
  </si>
  <si>
    <t>groupe 1 (6)</t>
  </si>
  <si>
    <t>Advanced novice PC</t>
  </si>
  <si>
    <t>groupe 2 (6)</t>
  </si>
  <si>
    <t>groupe 3 (7)</t>
  </si>
  <si>
    <t>Surfaçage</t>
  </si>
  <si>
    <t>Novice Dames PC (suite)</t>
  </si>
  <si>
    <t>Groupe 4 (7)</t>
  </si>
  <si>
    <t>Junior Messieurs PC (7)</t>
  </si>
  <si>
    <t>groupe 1 (3)</t>
  </si>
  <si>
    <t>Junior PC</t>
  </si>
  <si>
    <t>groupe 2 (4)</t>
  </si>
  <si>
    <t>Junior dames PC (24)</t>
  </si>
  <si>
    <t>groupe 3 (6)</t>
  </si>
  <si>
    <t>Junior dames PC (suite)</t>
  </si>
  <si>
    <t>groupe 4 (6)</t>
  </si>
  <si>
    <t>Novice Messieurs PC (11)</t>
  </si>
  <si>
    <t>groupe 1 (5)</t>
  </si>
  <si>
    <t>Junior Couple PC (2)</t>
  </si>
  <si>
    <t>groupe 1 (2)</t>
  </si>
  <si>
    <t>Senior Messieurs PC (4)</t>
  </si>
  <si>
    <t>groupe 1 (4)</t>
  </si>
  <si>
    <t>Senior PC</t>
  </si>
  <si>
    <t>Minimes Dames PL (16)</t>
  </si>
  <si>
    <t>Groupe 1 (8)</t>
  </si>
  <si>
    <t>Advanced novice PL</t>
  </si>
  <si>
    <t>groupe 2 (8)</t>
  </si>
  <si>
    <t>Senior Dames PC (4)</t>
  </si>
  <si>
    <t>Minimes Messieurs PL (8)</t>
  </si>
  <si>
    <t>groupe 1 (8)</t>
  </si>
  <si>
    <t>Fin de la première journée</t>
  </si>
  <si>
    <t>Nombre de patineurs</t>
  </si>
  <si>
    <t>Junior dames PL (24)</t>
  </si>
  <si>
    <t>Junior PL</t>
  </si>
  <si>
    <t>Junior dames PL (suite)</t>
  </si>
  <si>
    <t>Novice Dames PL (26)</t>
  </si>
  <si>
    <t>Novice Dames PL (suite)</t>
  </si>
  <si>
    <t>groupe 4 (7)</t>
  </si>
  <si>
    <t>Senior Dames PL (4)</t>
  </si>
  <si>
    <t>Senior PL</t>
  </si>
  <si>
    <t>Novice Messieurs PL (11)</t>
  </si>
  <si>
    <t>Senior Messieur PL (4)</t>
  </si>
  <si>
    <t>Junior Couple PL (2)</t>
  </si>
  <si>
    <t>Junior Messieurs PL (7)</t>
  </si>
  <si>
    <t>fin de la compétition</t>
  </si>
  <si>
    <t>type de programmes</t>
  </si>
  <si>
    <t>Echauffement</t>
  </si>
  <si>
    <t>temps de programme</t>
  </si>
  <si>
    <t>temps de jugement</t>
  </si>
  <si>
    <t>Adulte argent</t>
  </si>
  <si>
    <t>Adulte bronze</t>
  </si>
  <si>
    <t>Adulte master</t>
  </si>
  <si>
    <t>Adulte or</t>
  </si>
  <si>
    <t>Basic novice</t>
  </si>
  <si>
    <t>Intermediate novice</t>
  </si>
  <si>
    <t>R3 A</t>
  </si>
  <si>
    <t>R3 B</t>
  </si>
  <si>
    <t>Pause 30mn</t>
  </si>
  <si>
    <t>Pause 1h</t>
  </si>
  <si>
    <t>Pause 1h30</t>
  </si>
  <si>
    <t>Pause 2h</t>
  </si>
  <si>
    <t>Jeune Adulte argent</t>
  </si>
  <si>
    <t>Jeune Adulte bronze</t>
  </si>
  <si>
    <t>Jeune Adulte master</t>
  </si>
  <si>
    <t>Jeune Adulte or</t>
  </si>
  <si>
    <t>Prise en compte nouvelle saison 2026-2027</t>
  </si>
  <si>
    <t>Version 1 du 31/08/2026</t>
  </si>
  <si>
    <t>Nom Compétition</t>
  </si>
  <si>
    <t>Club Organisateur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</si>
</sst>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-F400]h:mm:ss\ AM/PM"/>
    <numFmt numFmtId="166" formatCode="_ * #,##0.00_)\ &quot;€&quot;_ ;_ * \(#,##0.00\)\ &quot;€&quot;_ ;_ * &quot;-&quot;??_)\ &quot;€&quot;_ ;_ @_ 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1"/>
      <color rgb="FF242424"/>
      <name val="Aptos Narrow"/>
      <charset val="1"/>
    </font>
    <font>
      <sz val="10"/>
      <color theme="1"/>
      <name val="Calibri"/>
      <family val="2"/>
      <charset val="1"/>
    </font>
    <font>
      <b/>
      <sz val="20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166" fontId="2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14" fontId="1" fillId="0" borderId="1" xfId="0" applyNumberFormat="1" applyFont="1" applyBorder="1" applyAlignment="1" applyProtection="1">
      <alignment horizontal="left" vertical="center"/>
      <protection locked="0"/>
    </xf>
    <xf numFmtId="14" fontId="1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14" fontId="1" fillId="4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1" fillId="0" borderId="6" xfId="1" applyFont="1" applyBorder="1"/>
    <xf numFmtId="0" fontId="1" fillId="0" borderId="6" xfId="1" applyFont="1" applyBorder="1" applyAlignment="1">
      <alignment horizontal="center"/>
    </xf>
    <xf numFmtId="21" fontId="1" fillId="0" borderId="6" xfId="1" applyNumberFormat="1" applyFont="1" applyBorder="1"/>
    <xf numFmtId="0" fontId="1" fillId="0" borderId="7" xfId="1" applyFont="1" applyBorder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21" fontId="2" fillId="0" borderId="0" xfId="1" applyNumberFormat="1"/>
    <xf numFmtId="21" fontId="1" fillId="0" borderId="5" xfId="1" applyNumberFormat="1" applyFont="1" applyBorder="1"/>
    <xf numFmtId="0" fontId="1" fillId="0" borderId="7" xfId="1" applyFont="1" applyBorder="1"/>
    <xf numFmtId="0" fontId="1" fillId="0" borderId="6" xfId="1" applyFont="1" applyBorder="1" applyAlignment="1">
      <alignment wrapText="1"/>
    </xf>
    <xf numFmtId="0" fontId="4" fillId="0" borderId="6" xfId="1" applyFont="1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5" borderId="1" xfId="0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center"/>
    </xf>
    <xf numFmtId="14" fontId="1" fillId="5" borderId="1" xfId="0" applyNumberFormat="1" applyFont="1" applyFill="1" applyBorder="1" applyAlignment="1">
      <alignment horizontal="left" vertical="center"/>
    </xf>
    <xf numFmtId="1" fontId="1" fillId="3" borderId="1" xfId="0" applyNumberFormat="1" applyFont="1" applyFill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top" shrinkToFit="1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left" vertical="top" shrinkToFit="1"/>
    </xf>
    <xf numFmtId="1" fontId="1" fillId="4" borderId="1" xfId="0" applyNumberFormat="1" applyFont="1" applyFill="1" applyBorder="1" applyAlignment="1">
      <alignment horizontal="left" vertical="center"/>
    </xf>
    <xf numFmtId="14" fontId="1" fillId="4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1" applyFont="1" applyBorder="1"/>
    <xf numFmtId="0" fontId="0" fillId="0" borderId="0" xfId="1" applyFont="1"/>
    <xf numFmtId="0" fontId="4" fillId="0" borderId="1" xfId="1" applyFont="1" applyBorder="1" applyAlignment="1">
      <alignment horizontal="center"/>
    </xf>
    <xf numFmtId="0" fontId="1" fillId="0" borderId="0" xfId="1" applyFont="1"/>
    <xf numFmtId="0" fontId="2" fillId="0" borderId="2" xfId="1" applyBorder="1"/>
    <xf numFmtId="0" fontId="2" fillId="0" borderId="4" xfId="1" applyBorder="1"/>
    <xf numFmtId="0" fontId="2" fillId="0" borderId="4" xfId="1" applyBorder="1" applyAlignment="1">
      <alignment horizontal="center"/>
    </xf>
    <xf numFmtId="0" fontId="2" fillId="0" borderId="4" xfId="1" applyBorder="1" applyAlignment="1">
      <alignment horizontal="right"/>
    </xf>
    <xf numFmtId="21" fontId="2" fillId="0" borderId="4" xfId="1" applyNumberFormat="1" applyBorder="1"/>
    <xf numFmtId="21" fontId="2" fillId="0" borderId="3" xfId="1" applyNumberFormat="1" applyBorder="1"/>
    <xf numFmtId="0" fontId="3" fillId="0" borderId="1" xfId="1" applyFont="1" applyBorder="1"/>
    <xf numFmtId="0" fontId="2" fillId="0" borderId="1" xfId="1" applyBorder="1" applyAlignment="1">
      <alignment horizontal="center"/>
    </xf>
    <xf numFmtId="0" fontId="0" fillId="0" borderId="2" xfId="1" applyFont="1" applyBorder="1"/>
    <xf numFmtId="21" fontId="1" fillId="6" borderId="6" xfId="1" applyNumberFormat="1" applyFont="1" applyFill="1" applyBorder="1" applyAlignment="1">
      <alignment horizontal="right"/>
    </xf>
    <xf numFmtId="21" fontId="1" fillId="6" borderId="6" xfId="1" applyNumberFormat="1" applyFont="1" applyFill="1" applyBorder="1"/>
    <xf numFmtId="165" fontId="1" fillId="6" borderId="6" xfId="1" applyNumberFormat="1" applyFont="1" applyFill="1" applyBorder="1"/>
    <xf numFmtId="21" fontId="1" fillId="6" borderId="5" xfId="1" applyNumberFormat="1" applyFont="1" applyFill="1" applyBorder="1" applyAlignment="1">
      <alignment horizontal="right"/>
    </xf>
    <xf numFmtId="0" fontId="3" fillId="0" borderId="0" xfId="0" applyFont="1"/>
    <xf numFmtId="0" fontId="9" fillId="0" borderId="0" xfId="0" applyFont="1"/>
    <xf numFmtId="14" fontId="1" fillId="0" borderId="1" xfId="0" applyNumberFormat="1" applyFont="1" applyBorder="1" applyAlignment="1">
      <alignment horizontal="left" vertical="top" shrinkToFit="1"/>
    </xf>
    <xf numFmtId="14" fontId="0" fillId="0" borderId="0" xfId="0" applyNumberFormat="1" applyAlignment="1">
      <alignment horizontal="left"/>
    </xf>
    <xf numFmtId="0" fontId="4" fillId="0" borderId="5" xfId="1" applyFont="1" applyBorder="1" applyAlignment="1">
      <alignment wrapText="1"/>
    </xf>
    <xf numFmtId="0" fontId="1" fillId="0" borderId="5" xfId="1" applyFont="1" applyBorder="1" applyAlignment="1">
      <alignment horizontal="center"/>
    </xf>
    <xf numFmtId="0" fontId="4" fillId="0" borderId="6" xfId="1" applyFont="1" applyBorder="1" applyAlignment="1">
      <alignment wrapText="1"/>
    </xf>
    <xf numFmtId="0" fontId="10" fillId="0" borderId="0" xfId="0" applyFont="1"/>
    <xf numFmtId="0" fontId="0" fillId="6" borderId="1" xfId="0" applyFill="1" applyBorder="1"/>
    <xf numFmtId="0" fontId="0" fillId="0" borderId="0" xfId="0" applyAlignment="1">
      <alignment horizontal="right"/>
    </xf>
    <xf numFmtId="0" fontId="0" fillId="7" borderId="1" xfId="0" applyFill="1" applyBorder="1"/>
    <xf numFmtId="21" fontId="0" fillId="7" borderId="1" xfId="0" applyNumberFormat="1" applyFill="1" applyBorder="1"/>
    <xf numFmtId="0" fontId="5" fillId="0" borderId="0" xfId="0" applyFont="1" applyAlignment="1">
      <alignment horizontal="right" readingOrder="1"/>
    </xf>
    <xf numFmtId="0" fontId="0" fillId="8" borderId="1" xfId="0" applyFill="1" applyBorder="1"/>
    <xf numFmtId="21" fontId="0" fillId="8" borderId="1" xfId="0" applyNumberFormat="1" applyFill="1" applyBorder="1"/>
    <xf numFmtId="165" fontId="11" fillId="0" borderId="0" xfId="1" applyNumberFormat="1" applyFont="1" applyAlignment="1">
      <alignment vertical="center"/>
    </xf>
    <xf numFmtId="0" fontId="12" fillId="0" borderId="0" xfId="1" applyFont="1"/>
    <xf numFmtId="165" fontId="13" fillId="0" borderId="0" xfId="1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11" fillId="0" borderId="0" xfId="1" applyFont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0" xfId="0" applyNumberFormat="1" applyAlignment="1">
      <alignment horizontal="center"/>
    </xf>
  </cellXfs>
  <cellStyles count="3">
    <cellStyle name="Monétaire 2" xfId="2" xr:uid="{00000000-0005-0000-0000-000000000000}"/>
    <cellStyle name="Normal" xfId="0" builtinId="0"/>
    <cellStyle name="Normal 2 2" xfId="1" xr:uid="{00000000-0005-0000-0000-000002000000}"/>
  </cellStyles>
  <dxfs count="12">
    <dxf>
      <alignment horizontal="center" readingOrder="0"/>
    </dxf>
    <dxf>
      <alignment horizontal="center" readingOrder="0"/>
    </dxf>
    <dxf>
      <alignment horizontal="center"/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alignment horizontal="center"/>
    </dxf>
    <dxf>
      <alignment horizont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28575</xdr:rowOff>
    </xdr:from>
    <xdr:to>
      <xdr:col>1</xdr:col>
      <xdr:colOff>152400</xdr:colOff>
      <xdr:row>17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93D29E1-7D22-93BA-62E2-9C3723BB1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38500" b="62118"/>
        <a:stretch>
          <a:fillRect/>
        </a:stretch>
      </xdr:blipFill>
      <xdr:spPr>
        <a:xfrm>
          <a:off x="0" y="2124075"/>
          <a:ext cx="3495675" cy="1152525"/>
        </a:xfrm>
        <a:prstGeom prst="rect">
          <a:avLst/>
        </a:prstGeom>
      </xdr:spPr>
    </xdr:pic>
    <xdr:clientData/>
  </xdr:twoCellAnchor>
  <xdr:twoCellAnchor>
    <xdr:from>
      <xdr:col>0</xdr:col>
      <xdr:colOff>1447800</xdr:colOff>
      <xdr:row>13</xdr:row>
      <xdr:rowOff>0</xdr:rowOff>
    </xdr:from>
    <xdr:to>
      <xdr:col>2</xdr:col>
      <xdr:colOff>47625</xdr:colOff>
      <xdr:row>15</xdr:row>
      <xdr:rowOff>142875</xdr:rowOff>
    </xdr:to>
    <xdr:cxnSp macro="">
      <xdr:nvCxnSpPr>
        <xdr:cNvPr id="3" name="Lien droit 2">
          <a:extLst>
            <a:ext uri="{FF2B5EF4-FFF2-40B4-BE49-F238E27FC236}">
              <a16:creationId xmlns:a16="http://schemas.microsoft.com/office/drawing/2014/main" id="{CDF515DC-C824-D790-C613-13E0C2709903}"/>
            </a:ext>
            <a:ext uri="{147F2762-F138-4A5C-976F-8EAC2B608ADB}">
              <a16:predDERef xmlns:a16="http://schemas.microsoft.com/office/drawing/2014/main" pred="{F93D29E1-7D22-93BA-62E2-9C3723BB1403}"/>
            </a:ext>
          </a:extLst>
        </xdr:cNvPr>
        <xdr:cNvCxnSpPr>
          <a:cxnSpLocks/>
        </xdr:cNvCxnSpPr>
      </xdr:nvCxnSpPr>
      <xdr:spPr>
        <a:xfrm flipH="1">
          <a:off x="1447800" y="2438400"/>
          <a:ext cx="2705100" cy="504825"/>
        </a:xfrm>
        <a:prstGeom prst="line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782955</xdr:colOff>
      <xdr:row>25</xdr:row>
      <xdr:rowOff>121920</xdr:rowOff>
    </xdr:from>
    <xdr:to>
      <xdr:col>9</xdr:col>
      <xdr:colOff>649605</xdr:colOff>
      <xdr:row>35</xdr:row>
      <xdr:rowOff>55245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39B08F0-2A3F-56CD-0A00-7BF3768DC41E}"/>
            </a:ext>
            <a:ext uri="{147F2762-F138-4A5C-976F-8EAC2B608ADB}">
              <a16:predDERef xmlns:a16="http://schemas.microsoft.com/office/drawing/2014/main" pred="{FB9E48F6-2C86-4929-8447-9475FA445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59015" y="4777740"/>
          <a:ext cx="3006090" cy="176212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11</xdr:row>
      <xdr:rowOff>25138</xdr:rowOff>
    </xdr:from>
    <xdr:to>
      <xdr:col>6</xdr:col>
      <xdr:colOff>436893</xdr:colOff>
      <xdr:row>17</xdr:row>
      <xdr:rowOff>170912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91" t="35058"/>
        <a:stretch/>
      </xdr:blipFill>
      <xdr:spPr>
        <a:xfrm>
          <a:off x="4236720" y="2120638"/>
          <a:ext cx="3561093" cy="1243054"/>
        </a:xfrm>
        <a:prstGeom prst="rect">
          <a:avLst/>
        </a:prstGeom>
      </xdr:spPr>
    </xdr:pic>
    <xdr:clientData/>
  </xdr:twoCellAnchor>
  <xdr:twoCellAnchor editAs="oneCell">
    <xdr:from>
      <xdr:col>0</xdr:col>
      <xdr:colOff>251460</xdr:colOff>
      <xdr:row>19</xdr:row>
      <xdr:rowOff>39106</xdr:rowOff>
    </xdr:from>
    <xdr:to>
      <xdr:col>0</xdr:col>
      <xdr:colOff>2392680</xdr:colOff>
      <xdr:row>25</xdr:row>
      <xdr:rowOff>47876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14" r="37426" b="39577"/>
        <a:stretch/>
      </xdr:blipFill>
      <xdr:spPr>
        <a:xfrm>
          <a:off x="251460" y="3597646"/>
          <a:ext cx="2141220" cy="1106050"/>
        </a:xfrm>
        <a:prstGeom prst="rect">
          <a:avLst/>
        </a:prstGeom>
      </xdr:spPr>
    </xdr:pic>
    <xdr:clientData/>
  </xdr:twoCellAnchor>
  <xdr:twoCellAnchor>
    <xdr:from>
      <xdr:col>0</xdr:col>
      <xdr:colOff>1973580</xdr:colOff>
      <xdr:row>20</xdr:row>
      <xdr:rowOff>70485</xdr:rowOff>
    </xdr:from>
    <xdr:to>
      <xdr:col>2</xdr:col>
      <xdr:colOff>459105</xdr:colOff>
      <xdr:row>20</xdr:row>
      <xdr:rowOff>70485</xdr:rowOff>
    </xdr:to>
    <xdr:cxnSp macro="">
      <xdr:nvCxnSpPr>
        <xdr:cNvPr id="6" name="Lien droit 5">
          <a:extLst>
            <a:ext uri="{FF2B5EF4-FFF2-40B4-BE49-F238E27FC236}">
              <a16:creationId xmlns:a16="http://schemas.microsoft.com/office/drawing/2014/main" id="{FB9E48F6-2C86-4929-8447-9475FA445565}"/>
            </a:ext>
            <a:ext uri="{147F2762-F138-4A5C-976F-8EAC2B608ADB}">
              <a16:predDERef xmlns:a16="http://schemas.microsoft.com/office/drawing/2014/main" pred="{4B45B181-44A2-C3E9-755F-079B8ED1E5FD}"/>
            </a:ext>
          </a:extLst>
        </xdr:cNvPr>
        <xdr:cNvCxnSpPr>
          <a:cxnSpLocks/>
        </xdr:cNvCxnSpPr>
      </xdr:nvCxnSpPr>
      <xdr:spPr>
        <a:xfrm flipH="1">
          <a:off x="1973580" y="3811905"/>
          <a:ext cx="2707005" cy="0"/>
        </a:xfrm>
        <a:prstGeom prst="line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1252892</xdr:colOff>
      <xdr:row>1</xdr:row>
      <xdr:rowOff>66000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E84C5A8E-04D9-4BDF-9790-FC6DD2813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862742" cy="828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1252896</xdr:colOff>
      <xdr:row>1</xdr:row>
      <xdr:rowOff>66000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4ADFF2C-58B7-451D-B876-DC13470D7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2" y="0"/>
          <a:ext cx="3862744" cy="828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illes.rols\Downloads\CSNPA-Modele-Timing-Artistique-2026-v2.xlsx" TargetMode="External"/><Relationship Id="rId1" Type="http://schemas.openxmlformats.org/officeDocument/2006/relationships/externalLinkPath" Target="CSNPA-Modele-Timing-Artistique-2026-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uide d'utilisation"/>
      <sheetName val="Inscrits"/>
      <sheetName val="Groupes"/>
      <sheetName val="Samedi"/>
      <sheetName val="Dimanche"/>
      <sheetName val="Valeurs"/>
    </sheetNames>
    <sheetDataSet>
      <sheetData sheetId="0"/>
      <sheetData sheetId="1"/>
      <sheetData sheetId="2"/>
      <sheetData sheetId="3">
        <row r="1">
          <cell r="B1" t="str">
            <v>Nom Compétition</v>
          </cell>
        </row>
        <row r="2">
          <cell r="B2" t="str">
            <v>Club Organisateur</v>
          </cell>
        </row>
      </sheetData>
      <sheetData sheetId="4"/>
      <sheetData sheetId="5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Gilles Rols" refreshedDate="46265.671565277778" createdVersion="6" refreshedVersion="8" minRefreshableVersion="3" recordCount="102" xr:uid="{00000000-000A-0000-FFFF-FFFF04000000}">
  <cacheSource type="worksheet">
    <worksheetSource ref="A2:G104" sheet="inscrits"/>
  </cacheSource>
  <cacheFields count="7">
    <cacheField name="Catégorie" numFmtId="0">
      <sharedItems count="4">
        <s v="National Junior"/>
        <s v="National Minime"/>
        <s v="National Novice"/>
        <s v="National Senior"/>
      </sharedItems>
    </cacheField>
    <cacheField name="Genre" numFmtId="0">
      <sharedItems count="3">
        <s v="Couple"/>
        <s v="Femme"/>
        <s v="Homme"/>
      </sharedItems>
    </cacheField>
    <cacheField name="Club" numFmtId="0">
      <sharedItems/>
    </cacheField>
    <cacheField name="Nom" numFmtId="0">
      <sharedItems/>
    </cacheField>
    <cacheField name="Prénom" numFmtId="0">
      <sharedItems containsBlank="1"/>
    </cacheField>
    <cacheField name="Numéro de Licence" numFmtId="0">
      <sharedItems containsMixedTypes="1" containsNumber="1" containsInteger="1" minValue="11088" maxValue="300068"/>
    </cacheField>
    <cacheField name="Date de naissance" numFmtId="14">
      <sharedItems containsNonDate="0" containsDate="1" containsString="0" containsBlank="1" minDate="2003-05-14T00:00:00" maxDate="2015-02-14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2">
  <r>
    <x v="0"/>
    <x v="0"/>
    <s v="Champigny Csg"/>
    <s v="VAYANA  HRISTOVA / AXEL AHMED"/>
    <m/>
    <s v="312001/24034"/>
    <m/>
  </r>
  <r>
    <x v="0"/>
    <x v="0"/>
    <s v="Champigny Csg"/>
    <s v="NINON DAPOIGNY / CONNOR O'GRADY"/>
    <m/>
    <s v="198968/313733"/>
    <m/>
  </r>
  <r>
    <x v="0"/>
    <x v="1"/>
    <s v="Annecy Sports Glace"/>
    <s v="LAGUERRE"/>
    <s v="Lily-Rose"/>
    <n v="206399"/>
    <d v="2008-06-18T00:00:00"/>
  </r>
  <r>
    <x v="0"/>
    <x v="1"/>
    <s v="Dunkerque Patinage"/>
    <s v="WOLFF"/>
    <s v="Louane"/>
    <n v="198567"/>
    <d v="2009-07-09T00:00:00"/>
  </r>
  <r>
    <x v="0"/>
    <x v="1"/>
    <s v="Club De Patinage Artistique De Reims"/>
    <s v="VOUILLON"/>
    <s v="Berenice"/>
    <n v="27527"/>
    <d v="2008-07-20T00:00:00"/>
  </r>
  <r>
    <x v="0"/>
    <x v="1"/>
    <s v="Club De Patinage Artistique De Reims"/>
    <s v="BELOT"/>
    <s v="Ines"/>
    <n v="200856"/>
    <d v="2006-11-13T00:00:00"/>
  </r>
  <r>
    <x v="0"/>
    <x v="1"/>
    <s v="Dammarie Csg"/>
    <s v="MONTIEL"/>
    <s v="Audrey"/>
    <n v="215422"/>
    <d v="2008-12-05T00:00:00"/>
  </r>
  <r>
    <x v="0"/>
    <x v="1"/>
    <s v="Valence Patinage Artistique"/>
    <s v="GHEBBARI"/>
    <s v="Kirsten"/>
    <n v="134316"/>
    <d v="2007-10-28T00:00:00"/>
  </r>
  <r>
    <x v="0"/>
    <x v="1"/>
    <s v="Cergy Pontoise Csg"/>
    <s v="BENTARA"/>
    <s v="Iliana"/>
    <n v="208425"/>
    <d v="2009-05-18T00:00:00"/>
  </r>
  <r>
    <x v="0"/>
    <x v="1"/>
    <s v="Nantes Sports Glace"/>
    <s v="THOMAS LEDREN"/>
    <s v="Lena"/>
    <n v="93683"/>
    <d v="2007-10-11T00:00:00"/>
  </r>
  <r>
    <x v="0"/>
    <x v="1"/>
    <s v="Champigny Csg"/>
    <s v="HEURTEBIS"/>
    <s v="Anne-Sophie"/>
    <n v="254296"/>
    <d v="2011-08-29T00:00:00"/>
  </r>
  <r>
    <x v="0"/>
    <x v="1"/>
    <s v="Cergy Pontoise Csg"/>
    <s v="BENAMAR"/>
    <s v="Selma"/>
    <n v="208435"/>
    <d v="2011-05-14T00:00:00"/>
  </r>
  <r>
    <x v="0"/>
    <x v="1"/>
    <s v="Charleville Mezieres Sg"/>
    <s v="PROUX"/>
    <s v="Melina"/>
    <n v="24866"/>
    <d v="2008-06-06T00:00:00"/>
  </r>
  <r>
    <x v="0"/>
    <x v="1"/>
    <s v="Dammarie Csg"/>
    <s v="RAKOTOZAFY"/>
    <s v="Sarah"/>
    <n v="197396"/>
    <d v="2008-09-06T00:00:00"/>
  </r>
  <r>
    <x v="0"/>
    <x v="1"/>
    <s v="Cergy Pontoise Csg"/>
    <s v="AVISSE--XAVIR"/>
    <s v="Noryane"/>
    <n v="198699"/>
    <d v="2008-04-09T00:00:00"/>
  </r>
  <r>
    <x v="0"/>
    <x v="1"/>
    <s v="Alpe D'huez Patinage Club"/>
    <s v="LEMOINE"/>
    <s v="Nell"/>
    <n v="82371"/>
    <d v="2007-05-24T00:00:00"/>
  </r>
  <r>
    <x v="0"/>
    <x v="1"/>
    <s v="Association Nice Baie Des Anges"/>
    <s v="FRANDSEN"/>
    <s v="Elisa"/>
    <n v="209809"/>
    <d v="2007-04-27T00:00:00"/>
  </r>
  <r>
    <x v="0"/>
    <x v="1"/>
    <s v="Club Olympique De Courbevoie"/>
    <s v="SAJINOVIC"/>
    <s v="Sasha"/>
    <n v="211344"/>
    <d v="2009-04-03T00:00:00"/>
  </r>
  <r>
    <x v="0"/>
    <x v="1"/>
    <s v="Champigny Csg"/>
    <s v="BAUSSERON"/>
    <s v="Alexandra"/>
    <n v="219347"/>
    <d v="2008-12-12T00:00:00"/>
  </r>
  <r>
    <x v="0"/>
    <x v="1"/>
    <s v="Brian Joubert Poitiers Glace"/>
    <s v="PARNAUDEAU"/>
    <s v="Maelys"/>
    <n v="205698"/>
    <d v="2009-03-25T00:00:00"/>
  </r>
  <r>
    <x v="0"/>
    <x v="1"/>
    <s v="Amnevillois Club Des Sports De Glace"/>
    <s v="HAZOTTE"/>
    <s v="Lola"/>
    <n v="70774"/>
    <d v="2008-07-15T00:00:00"/>
  </r>
  <r>
    <x v="0"/>
    <x v="1"/>
    <s v="Brian Joubert Poitiers Glace"/>
    <s v="MASUREL"/>
    <s v="Olivia"/>
    <n v="204686"/>
    <d v="2007-09-15T00:00:00"/>
  </r>
  <r>
    <x v="0"/>
    <x v="1"/>
    <s v="Brian Joubert Poitiers Glace"/>
    <s v="SAUVAGE"/>
    <s v="Chloe"/>
    <n v="201026"/>
    <d v="2008-01-05T00:00:00"/>
  </r>
  <r>
    <x v="0"/>
    <x v="1"/>
    <s v="Mulhouse Asg"/>
    <s v="CAPACES"/>
    <s v="Judit"/>
    <n v="244303"/>
    <d v="2007-03-30T00:00:00"/>
  </r>
  <r>
    <x v="0"/>
    <x v="1"/>
    <s v="Briancon Les Escartons"/>
    <s v="GALLINET"/>
    <s v="Beatrice"/>
    <n v="204699"/>
    <d v="2008-03-10T00:00:00"/>
  </r>
  <r>
    <x v="0"/>
    <x v="1"/>
    <s v="Franconville Sg"/>
    <s v="MOREAU"/>
    <s v="Dorine"/>
    <n v="59228"/>
    <d v="2008-01-14T00:00:00"/>
  </r>
  <r>
    <x v="0"/>
    <x v="2"/>
    <s v="Annecy Sports Glace"/>
    <s v="VERBAT"/>
    <s v="Daniel"/>
    <n v="134516"/>
    <d v="2007-09-27T00:00:00"/>
  </r>
  <r>
    <x v="0"/>
    <x v="2"/>
    <s v="Annecy Sports Glace"/>
    <s v="OLIVIER"/>
    <s v="Lenny"/>
    <n v="279326"/>
    <d v="2010-06-09T00:00:00"/>
  </r>
  <r>
    <x v="0"/>
    <x v="2"/>
    <s v="Cergy Pontoise Csg"/>
    <s v="FEREDJ"/>
    <s v="Emyl"/>
    <n v="48513"/>
    <d v="2008-04-10T00:00:00"/>
  </r>
  <r>
    <x v="0"/>
    <x v="2"/>
    <s v="Club Olympique De Courbevoie"/>
    <s v="THOMANN"/>
    <s v="Elian"/>
    <n v="227834"/>
    <d v="2011-05-18T00:00:00"/>
  </r>
  <r>
    <x v="0"/>
    <x v="2"/>
    <s v="Vitry Esv Patinage"/>
    <s v="PECQUET-LEDUC"/>
    <s v="Tom"/>
    <n v="99244"/>
    <d v="2006-10-19T00:00:00"/>
  </r>
  <r>
    <x v="0"/>
    <x v="2"/>
    <s v="Espar"/>
    <s v="LECADRE"/>
    <s v="Pierre"/>
    <n v="86956"/>
    <d v="2007-09-12T00:00:00"/>
  </r>
  <r>
    <x v="0"/>
    <x v="2"/>
    <s v="Espar"/>
    <s v="LE MAROIS"/>
    <s v="Gabin"/>
    <n v="86947"/>
    <d v="2008-09-05T00:00:00"/>
  </r>
  <r>
    <x v="1"/>
    <x v="1"/>
    <s v="Champigny Csg"/>
    <s v="WANG"/>
    <s v="Lola"/>
    <n v="258846"/>
    <d v="2015-02-13T00:00:00"/>
  </r>
  <r>
    <x v="1"/>
    <x v="1"/>
    <s v="Toulouse Club De Patinage"/>
    <s v="ARKHIPOV"/>
    <s v="Angelika"/>
    <n v="241946"/>
    <d v="2014-07-16T00:00:00"/>
  </r>
  <r>
    <x v="1"/>
    <x v="1"/>
    <s v="Asso Choletaise De Patinage Sur Glace"/>
    <s v="BILLAUD"/>
    <s v="Arwen"/>
    <n v="255168"/>
    <d v="2014-11-08T00:00:00"/>
  </r>
  <r>
    <x v="1"/>
    <x v="1"/>
    <s v="Club De Patinage Artistique De Reims"/>
    <s v="RANDRIANALISOA"/>
    <s v="Mahatoky"/>
    <n v="239044"/>
    <d v="2014-10-26T00:00:00"/>
  </r>
  <r>
    <x v="1"/>
    <x v="1"/>
    <s v="Mulhouse Asg"/>
    <s v="SIRLIN-LHOMME"/>
    <s v="Marceline"/>
    <n v="247529"/>
    <d v="2014-01-06T00:00:00"/>
  </r>
  <r>
    <x v="1"/>
    <x v="1"/>
    <s v="Annecy Sports Glace"/>
    <s v="BURNAT"/>
    <s v="Lucie"/>
    <n v="254727"/>
    <d v="2014-11-17T00:00:00"/>
  </r>
  <r>
    <x v="1"/>
    <x v="1"/>
    <s v="Annecy Sports Glace"/>
    <s v="MICHEL"/>
    <s v="Julia"/>
    <n v="300068"/>
    <d v="2014-06-08T00:00:00"/>
  </r>
  <r>
    <x v="1"/>
    <x v="1"/>
    <s v="Dunkerque Patinage"/>
    <s v="BARBE"/>
    <s v="Eloise"/>
    <n v="235902"/>
    <d v="2013-07-30T00:00:00"/>
  </r>
  <r>
    <x v="1"/>
    <x v="1"/>
    <s v="Paris Club Francais Volants"/>
    <s v="MICACO"/>
    <s v="Elisa"/>
    <n v="240800"/>
    <d v="2014-08-02T00:00:00"/>
  </r>
  <r>
    <x v="1"/>
    <x v="1"/>
    <s v="Club De Patinage Artistique De Reims"/>
    <s v="DENIZART"/>
    <s v="Louise"/>
    <n v="230848"/>
    <d v="2013-04-17T00:00:00"/>
  </r>
  <r>
    <x v="1"/>
    <x v="1"/>
    <s v="Mulhouse Asg"/>
    <s v="KNAFEL"/>
    <s v="Michal"/>
    <n v="279492"/>
    <d v="2014-07-29T00:00:00"/>
  </r>
  <r>
    <x v="1"/>
    <x v="1"/>
    <s v="Club Olympique De Courbevoie"/>
    <s v="JEAUNAUX"/>
    <s v="Blanche"/>
    <n v="263293"/>
    <d v="2014-07-22T00:00:00"/>
  </r>
  <r>
    <x v="1"/>
    <x v="1"/>
    <s v="Union Sportive Orleanaise Des Sport De Glace - Usosg"/>
    <s v="DE BLAINE"/>
    <s v="Katalyna"/>
    <n v="268361"/>
    <d v="2014-10-04T00:00:00"/>
  </r>
  <r>
    <x v="1"/>
    <x v="1"/>
    <s v="Brian Joubert Poitiers Glace"/>
    <s v="BEN ALI"/>
    <s v="Celoa"/>
    <n v="246290"/>
    <d v="2013-05-31T00:00:00"/>
  </r>
  <r>
    <x v="1"/>
    <x v="1"/>
    <s v="Annecy Sports Glace"/>
    <s v="BALLAND"/>
    <s v="Apolline"/>
    <n v="265823"/>
    <d v="2013-06-01T00:00:00"/>
  </r>
  <r>
    <x v="1"/>
    <x v="1"/>
    <s v="Club De Patinage Artistique De Reims"/>
    <s v="QUESADA MAES"/>
    <s v="Meline"/>
    <n v="220293"/>
    <d v="2012-09-15T00:00:00"/>
  </r>
  <r>
    <x v="1"/>
    <x v="2"/>
    <s v="Asnieres Patinage"/>
    <s v="ROCHER"/>
    <s v="Edouard"/>
    <n v="259456"/>
    <d v="2014-06-29T00:00:00"/>
  </r>
  <r>
    <x v="1"/>
    <x v="2"/>
    <s v="Champigny Csg"/>
    <s v="DJERMANOVIC KERIRZIN"/>
    <s v="Nolann"/>
    <n v="242965"/>
    <d v="2012-07-15T00:00:00"/>
  </r>
  <r>
    <x v="1"/>
    <x v="2"/>
    <s v="Caen Acsel"/>
    <s v="BENMEFTAH"/>
    <s v="Zyad"/>
    <n v="275692"/>
    <d v="2014-08-31T00:00:00"/>
  </r>
  <r>
    <x v="1"/>
    <x v="2"/>
    <s v="Strasbourg Alsace Csg"/>
    <s v="LOREAU"/>
    <s v="Audric"/>
    <n v="244371"/>
    <d v="2013-05-31T00:00:00"/>
  </r>
  <r>
    <x v="1"/>
    <x v="2"/>
    <s v="Mulhouse Asg"/>
    <s v="PFLIEGER"/>
    <s v="Marcel"/>
    <n v="253107"/>
    <d v="2013-11-01T00:00:00"/>
  </r>
  <r>
    <x v="1"/>
    <x v="2"/>
    <s v="Cergy Pontoise Csg"/>
    <s v="HELMLINGER RODRIGUEZ"/>
    <s v="Alan"/>
    <n v="264970"/>
    <d v="2014-01-27T00:00:00"/>
  </r>
  <r>
    <x v="1"/>
    <x v="2"/>
    <s v="Association Nice Baie Des Anges"/>
    <s v="SZENTIVANYI"/>
    <s v="Arpad"/>
    <n v="254805"/>
    <d v="2013-08-31T00:00:00"/>
  </r>
  <r>
    <x v="1"/>
    <x v="2"/>
    <s v="Dammarie Csg"/>
    <s v="TELEMAQUE"/>
    <s v="Gabin"/>
    <n v="246044"/>
    <d v="2014-05-02T00:00:00"/>
  </r>
  <r>
    <x v="2"/>
    <x v="1"/>
    <s v="Valence Patinage Artistique"/>
    <s v="GUILHOT"/>
    <s v="Julia"/>
    <n v="227525"/>
    <d v="2010-04-03T00:00:00"/>
  </r>
  <r>
    <x v="2"/>
    <x v="1"/>
    <s v="Dammarie Csg"/>
    <s v="DUFOUR"/>
    <s v="Emi"/>
    <n v="218857"/>
    <d v="2011-11-23T00:00:00"/>
  </r>
  <r>
    <x v="2"/>
    <x v="1"/>
    <s v="Paris Club Francais Volants"/>
    <s v="JEANNETTE RAMONICH"/>
    <s v="Indra"/>
    <n v="223394"/>
    <d v="2011-04-01T00:00:00"/>
  </r>
  <r>
    <x v="2"/>
    <x v="1"/>
    <s v="Valence Patinage Artistique"/>
    <s v="BELLOUATI"/>
    <s v="Jade"/>
    <n v="208998"/>
    <d v="2009-11-03T00:00:00"/>
  </r>
  <r>
    <x v="2"/>
    <x v="1"/>
    <s v="Association Nice Baie Des Anges"/>
    <s v="MIZOKAMI"/>
    <s v="Laila"/>
    <n v="222353"/>
    <d v="2011-08-25T00:00:00"/>
  </r>
  <r>
    <x v="2"/>
    <x v="1"/>
    <s v="Association Nice Baie Des Anges"/>
    <s v="SZENTIVANYI"/>
    <s v="Julia"/>
    <n v="255690"/>
    <d v="2010-04-17T00:00:00"/>
  </r>
  <r>
    <x v="2"/>
    <x v="1"/>
    <s v="Annecy Sports Glace"/>
    <s v="HALEGUA"/>
    <s v="Charline"/>
    <n v="231607"/>
    <d v="2009-07-28T00:00:00"/>
  </r>
  <r>
    <x v="2"/>
    <x v="1"/>
    <s v="Colmar Sports De Glace (csg)"/>
    <s v="NEHEMIA"/>
    <s v="Tahlie"/>
    <n v="228047"/>
    <d v="2011-08-25T00:00:00"/>
  </r>
  <r>
    <x v="2"/>
    <x v="1"/>
    <s v="Caen Acsel"/>
    <s v="NAVASARDYAN"/>
    <s v="Ivetta"/>
    <n v="235056"/>
    <d v="2012-11-19T00:00:00"/>
  </r>
  <r>
    <x v="2"/>
    <x v="1"/>
    <s v="Caen Acsel"/>
    <s v="BELLE"/>
    <s v="Lili"/>
    <n v="215033"/>
    <d v="2011-08-16T00:00:00"/>
  </r>
  <r>
    <x v="2"/>
    <x v="1"/>
    <s v="Charleville Mezieres Sg"/>
    <s v="PIERSON"/>
    <s v="Harmonie"/>
    <n v="204051"/>
    <d v="2010-03-30T00:00:00"/>
  </r>
  <r>
    <x v="2"/>
    <x v="1"/>
    <s v="Dammarie Csg"/>
    <s v="PONCHAUT-THERY"/>
    <s v="Olivia"/>
    <n v="229022"/>
    <d v="2010-01-18T00:00:00"/>
  </r>
  <r>
    <x v="2"/>
    <x v="1"/>
    <s v="Nantes Sports Glace"/>
    <s v="HEUZARD-FRECHE"/>
    <s v="Salome"/>
    <n v="216240"/>
    <d v="2010-09-02T00:00:00"/>
  </r>
  <r>
    <x v="2"/>
    <x v="1"/>
    <s v="Club Olympique De Courbevoie"/>
    <s v="FOFANA"/>
    <s v="Maya"/>
    <n v="218527"/>
    <d v="2011-06-02T00:00:00"/>
  </r>
  <r>
    <x v="2"/>
    <x v="1"/>
    <s v="Champigny Csg"/>
    <s v="LEPAGE"/>
    <s v="Olga"/>
    <n v="221163"/>
    <d v="2011-01-11T00:00:00"/>
  </r>
  <r>
    <x v="2"/>
    <x v="1"/>
    <s v="Paris Club Francais Volants"/>
    <s v="MAIGA"/>
    <s v="Leyla"/>
    <n v="200293"/>
    <d v="2010-03-31T00:00:00"/>
  </r>
  <r>
    <x v="2"/>
    <x v="1"/>
    <s v="Amodio Figure Skating Academy"/>
    <s v="KLIUIEVA"/>
    <s v="Kateryna"/>
    <n v="290353"/>
    <d v="2012-12-31T00:00:00"/>
  </r>
  <r>
    <x v="2"/>
    <x v="1"/>
    <s v="Cergy Pontoise Csg"/>
    <s v="HALLET"/>
    <s v="Charlie"/>
    <n v="242981"/>
    <d v="2012-06-03T00:00:00"/>
  </r>
  <r>
    <x v="2"/>
    <x v="1"/>
    <s v="Strasbourg Alsace Csg"/>
    <s v="LEGENDRE"/>
    <s v="Olivia"/>
    <n v="244376"/>
    <d v="2013-12-03T00:00:00"/>
  </r>
  <r>
    <x v="2"/>
    <x v="1"/>
    <s v="Asnieres Patinage"/>
    <s v="NGUYEN FRISON"/>
    <s v="Linda"/>
    <n v="219349"/>
    <d v="2011-07-27T00:00:00"/>
  </r>
  <r>
    <x v="2"/>
    <x v="1"/>
    <s v="Annecy Sports Glace"/>
    <s v="ROUSSEAU"/>
    <s v="Alice"/>
    <n v="235355"/>
    <d v="2012-12-21T00:00:00"/>
  </r>
  <r>
    <x v="2"/>
    <x v="1"/>
    <s v="Club Olympique De Courbevoie"/>
    <s v="HOUSSIN"/>
    <s v="Eva"/>
    <n v="214460"/>
    <d v="2009-11-10T00:00:00"/>
  </r>
  <r>
    <x v="2"/>
    <x v="1"/>
    <s v="Cergy Pontoise Csg"/>
    <s v="LEGUEBE"/>
    <s v="Eva"/>
    <n v="226721"/>
    <d v="2010-05-28T00:00:00"/>
  </r>
  <r>
    <x v="2"/>
    <x v="1"/>
    <s v="Colmar Sports De Glace (csg)"/>
    <s v="DESJARDINS"/>
    <s v="Eloise"/>
    <n v="222428"/>
    <d v="2009-09-30T00:00:00"/>
  </r>
  <r>
    <x v="2"/>
    <x v="1"/>
    <s v="Franconville Sg"/>
    <s v="ROBIC"/>
    <s v="Nolwenn"/>
    <n v="208204"/>
    <d v="2010-03-12T00:00:00"/>
  </r>
  <r>
    <x v="2"/>
    <x v="1"/>
    <s v="Valence Patinage Artistique"/>
    <s v="RENAUT"/>
    <s v="Cassandre"/>
    <n v="216039"/>
    <d v="2010-01-21T00:00:00"/>
  </r>
  <r>
    <x v="2"/>
    <x v="2"/>
    <s v="Club De Patinage Artistique De Reims"/>
    <s v="CHENEY"/>
    <s v="Maxime"/>
    <n v="217654"/>
    <d v="2012-07-04T00:00:00"/>
  </r>
  <r>
    <x v="2"/>
    <x v="2"/>
    <s v="Dammarie Csg"/>
    <s v="LIROT"/>
    <s v="Alexandre"/>
    <n v="206452"/>
    <d v="2010-10-11T00:00:00"/>
  </r>
  <r>
    <x v="2"/>
    <x v="2"/>
    <s v="Champigny Csg"/>
    <s v="GELLON"/>
    <s v="Baptiste"/>
    <n v="231207"/>
    <d v="2012-08-21T00:00:00"/>
  </r>
  <r>
    <x v="2"/>
    <x v="2"/>
    <s v="Strasbourg Alsace Csg"/>
    <s v="DUCHENE"/>
    <s v="Victor"/>
    <n v="226713"/>
    <d v="2009-11-13T00:00:00"/>
  </r>
  <r>
    <x v="2"/>
    <x v="2"/>
    <s v="Charleville Mezieres Sg"/>
    <s v="TRUONG"/>
    <s v="Oscar Kim"/>
    <n v="204321"/>
    <d v="2009-10-16T00:00:00"/>
  </r>
  <r>
    <x v="2"/>
    <x v="2"/>
    <s v="Champigny Csg"/>
    <s v="HEURTEBIS"/>
    <s v="Lorenzo"/>
    <n v="254417"/>
    <d v="2011-08-29T00:00:00"/>
  </r>
  <r>
    <x v="2"/>
    <x v="2"/>
    <s v="Grenoble Isere Metropole Patinage"/>
    <s v="BLANCHET"/>
    <s v="Lilian"/>
    <n v="234060"/>
    <d v="2013-01-25T00:00:00"/>
  </r>
  <r>
    <x v="2"/>
    <x v="2"/>
    <s v="Asnieres Patinage"/>
    <s v="VALIENTE"/>
    <s v="Timothe"/>
    <n v="217383"/>
    <d v="2011-02-08T00:00:00"/>
  </r>
  <r>
    <x v="2"/>
    <x v="2"/>
    <s v="Dammarie Csg"/>
    <s v="ROUVRAIS"/>
    <s v="Leo"/>
    <n v="227390"/>
    <d v="2010-04-09T00:00:00"/>
  </r>
  <r>
    <x v="2"/>
    <x v="2"/>
    <s v="Strasbourg Alsace Csg"/>
    <s v="RUDER"/>
    <s v="Robin"/>
    <n v="262994"/>
    <d v="2013-10-04T00:00:00"/>
  </r>
  <r>
    <x v="2"/>
    <x v="2"/>
    <s v="Vitry Esv Patinage"/>
    <s v="IAFRATE"/>
    <s v="Morgan"/>
    <n v="98829"/>
    <d v="2009-10-21T00:00:00"/>
  </r>
  <r>
    <x v="3"/>
    <x v="1"/>
    <s v="Grenoble Isere Metropole Patinage"/>
    <s v="RIMET"/>
    <s v="Zoe"/>
    <n v="116095"/>
    <d v="2004-12-02T00:00:00"/>
  </r>
  <r>
    <x v="3"/>
    <x v="1"/>
    <s v="Dammarie Csg"/>
    <s v="DOROZARIO"/>
    <s v="Marie Lou"/>
    <n v="35190"/>
    <d v="2005-01-11T00:00:00"/>
  </r>
  <r>
    <x v="3"/>
    <x v="1"/>
    <s v="La Garde Silver Skate"/>
    <s v="KRIVOCHTCHEKOV"/>
    <s v="Ekaterina"/>
    <n v="111030"/>
    <d v="2004-05-12T00:00:00"/>
  </r>
  <r>
    <x v="3"/>
    <x v="1"/>
    <s v="La Garde Silver Skate"/>
    <s v="KRIVOCHTCHEKOV"/>
    <s v="Anastassia"/>
    <n v="111029"/>
    <d v="2004-05-12T00:00:00"/>
  </r>
  <r>
    <x v="3"/>
    <x v="2"/>
    <s v="Annecy Sports Glace"/>
    <s v="GOGITIDZE"/>
    <s v="Ilia"/>
    <n v="256373"/>
    <d v="2005-08-07T00:00:00"/>
  </r>
  <r>
    <x v="3"/>
    <x v="2"/>
    <s v="Annecy Sports Glace"/>
    <s v="SPINAR"/>
    <s v="Corentin"/>
    <n v="11088"/>
    <d v="2003-05-14T00:00:00"/>
  </r>
  <r>
    <x v="3"/>
    <x v="2"/>
    <s v="Alpe D'huez Patinage Club"/>
    <s v="VAUCLIN"/>
    <s v="Ian"/>
    <n v="12153"/>
    <d v="2003-10-01T00:00:00"/>
  </r>
  <r>
    <x v="3"/>
    <x v="2"/>
    <s v="Espar"/>
    <s v="BARADEL"/>
    <s v="Theo"/>
    <n v="56391"/>
    <d v="2005-02-01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eau croisé dynamique1" cacheId="5" applyNumberFormats="0" applyBorderFormats="0" applyFontFormats="0" applyPatternFormats="0" applyAlignmentFormats="0" applyWidthHeightFormats="1" dataCaption="Valeurs" updatedVersion="8" minRefreshableVersion="3" itemPrintTitles="1" createdVersion="6" indent="0" outline="1" outlineData="1" multipleFieldFilters="0">
  <location ref="A3:E9" firstHeaderRow="1" firstDataRow="2" firstDataCol="1"/>
  <pivotFields count="7">
    <pivotField axis="axisRow" showAll="0">
      <items count="5">
        <item x="0"/>
        <item x="1"/>
        <item x="2"/>
        <item x="3"/>
        <item t="default"/>
      </items>
    </pivotField>
    <pivotField axis="axisCol" showAll="0" defaultSubtotal="0">
      <items count="3">
        <item x="0"/>
        <item x="1"/>
        <item x="2"/>
      </items>
    </pivotField>
    <pivotField showAll="0"/>
    <pivotField dataField="1" showAll="0" defaultSubtotal="0"/>
    <pivotField showAll="0" defaultSubtotal="0"/>
    <pivotField showAll="0"/>
    <pivotField showAll="0" defaultSubtota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Nombre de Nom" fld="3" subtotal="count" baseField="0" baseItem="0"/>
  </dataFields>
  <formats count="3">
    <format dxfId="11">
      <pivotArea outline="0" collapsedLevelsAreSubtotals="1" fieldPosition="0"/>
    </format>
    <format dxfId="10">
      <pivotArea dataOnly="0" labelOnly="1" grandCol="1" outline="0" fieldPosition="0"/>
    </format>
    <format dxfId="9">
      <pivotArea dataOnly="0" labelOnly="1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9"/>
  <sheetViews>
    <sheetView tabSelected="1" workbookViewId="0">
      <selection activeCell="A3" sqref="A3:D3"/>
    </sheetView>
  </sheetViews>
  <sheetFormatPr baseColWidth="10" defaultColWidth="11.42578125" defaultRowHeight="15" x14ac:dyDescent="0.25"/>
  <cols>
    <col min="1" max="1" width="50.140625" customWidth="1"/>
  </cols>
  <sheetData>
    <row r="3" spans="1:4" ht="21" x14ac:dyDescent="0.35">
      <c r="A3" s="83" t="s">
        <v>0</v>
      </c>
      <c r="B3" s="83"/>
      <c r="C3" s="83"/>
      <c r="D3" s="83"/>
    </row>
    <row r="5" spans="1:4" x14ac:dyDescent="0.25">
      <c r="A5" s="65" t="s">
        <v>1</v>
      </c>
    </row>
    <row r="6" spans="1:4" x14ac:dyDescent="0.25">
      <c r="A6" t="s">
        <v>2</v>
      </c>
    </row>
    <row r="7" spans="1:4" x14ac:dyDescent="0.25">
      <c r="A7" t="s">
        <v>3</v>
      </c>
    </row>
    <row r="9" spans="1:4" x14ac:dyDescent="0.25">
      <c r="A9" s="65" t="s">
        <v>4</v>
      </c>
    </row>
    <row r="10" spans="1:4" x14ac:dyDescent="0.25">
      <c r="A10" t="s">
        <v>5</v>
      </c>
    </row>
    <row r="11" spans="1:4" x14ac:dyDescent="0.25">
      <c r="A11" t="s">
        <v>6</v>
      </c>
    </row>
    <row r="19" spans="1:1" x14ac:dyDescent="0.25">
      <c r="A19" t="s">
        <v>7</v>
      </c>
    </row>
    <row r="27" spans="1:1" x14ac:dyDescent="0.25">
      <c r="A27" s="65" t="s">
        <v>8</v>
      </c>
    </row>
    <row r="28" spans="1:1" x14ac:dyDescent="0.25">
      <c r="A28" t="s">
        <v>9</v>
      </c>
    </row>
    <row r="29" spans="1:1" x14ac:dyDescent="0.25">
      <c r="A29" t="s">
        <v>10</v>
      </c>
    </row>
    <row r="30" spans="1:1" x14ac:dyDescent="0.25">
      <c r="A30" t="s">
        <v>11</v>
      </c>
    </row>
    <row r="31" spans="1:1" x14ac:dyDescent="0.25">
      <c r="A31" s="66" t="s">
        <v>12</v>
      </c>
    </row>
    <row r="32" spans="1:1" x14ac:dyDescent="0.25">
      <c r="A32" t="s">
        <v>13</v>
      </c>
    </row>
    <row r="33" spans="1:1" x14ac:dyDescent="0.25">
      <c r="A33" t="s">
        <v>14</v>
      </c>
    </row>
    <row r="34" spans="1:1" x14ac:dyDescent="0.25">
      <c r="A34" t="s">
        <v>15</v>
      </c>
    </row>
    <row r="35" spans="1:1" x14ac:dyDescent="0.25">
      <c r="A35" t="s">
        <v>16</v>
      </c>
    </row>
    <row r="37" spans="1:1" x14ac:dyDescent="0.25">
      <c r="A37" s="65" t="s">
        <v>17</v>
      </c>
    </row>
    <row r="38" spans="1:1" x14ac:dyDescent="0.25">
      <c r="A38" t="s">
        <v>18</v>
      </c>
    </row>
    <row r="39" spans="1:1" x14ac:dyDescent="0.25">
      <c r="A39" t="s">
        <v>19</v>
      </c>
    </row>
  </sheetData>
  <mergeCells count="1">
    <mergeCell ref="A3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91"/>
  <sheetViews>
    <sheetView workbookViewId="0">
      <selection activeCell="B12" sqref="B12"/>
    </sheetView>
  </sheetViews>
  <sheetFormatPr baseColWidth="10" defaultColWidth="22.28515625" defaultRowHeight="15" x14ac:dyDescent="0.25"/>
  <cols>
    <col min="1" max="1" width="22.28515625" style="21"/>
    <col min="2" max="2" width="19.28515625" style="21" customWidth="1"/>
    <col min="3" max="3" width="38.28515625" style="21" customWidth="1"/>
    <col min="4" max="5" width="38.85546875" style="21" customWidth="1"/>
    <col min="6" max="6" width="22.28515625" style="21"/>
    <col min="7" max="7" width="22.28515625" style="68"/>
    <col min="9" max="16384" width="22.28515625" style="21"/>
  </cols>
  <sheetData>
    <row r="2" spans="1:7" x14ac:dyDescent="0.25">
      <c r="A2" s="3" t="s">
        <v>20</v>
      </c>
      <c r="B2" s="47" t="s">
        <v>21</v>
      </c>
      <c r="C2" s="4" t="s">
        <v>22</v>
      </c>
      <c r="D2" s="4" t="s">
        <v>23</v>
      </c>
      <c r="E2" s="4" t="s">
        <v>24</v>
      </c>
      <c r="F2" s="5" t="s">
        <v>25</v>
      </c>
      <c r="G2" s="5" t="s">
        <v>26</v>
      </c>
    </row>
    <row r="3" spans="1:7" x14ac:dyDescent="0.25">
      <c r="A3" s="9" t="s">
        <v>27</v>
      </c>
      <c r="B3" s="9" t="s">
        <v>28</v>
      </c>
      <c r="C3" s="4" t="s">
        <v>29</v>
      </c>
      <c r="D3" s="10" t="s">
        <v>30</v>
      </c>
      <c r="E3" s="10"/>
      <c r="F3" s="12" t="s">
        <v>31</v>
      </c>
      <c r="G3" s="13"/>
    </row>
    <row r="4" spans="1:7" x14ac:dyDescent="0.25">
      <c r="A4" s="9" t="s">
        <v>27</v>
      </c>
      <c r="B4" s="9" t="s">
        <v>28</v>
      </c>
      <c r="C4" s="4" t="s">
        <v>29</v>
      </c>
      <c r="D4" s="10" t="s">
        <v>32</v>
      </c>
      <c r="E4" s="10"/>
      <c r="F4" s="12" t="s">
        <v>33</v>
      </c>
      <c r="G4" s="13"/>
    </row>
    <row r="5" spans="1:7" x14ac:dyDescent="0.25">
      <c r="A5" s="9" t="s">
        <v>27</v>
      </c>
      <c r="B5" s="9" t="s">
        <v>34</v>
      </c>
      <c r="C5" s="4" t="s">
        <v>35</v>
      </c>
      <c r="D5" s="10" t="s">
        <v>36</v>
      </c>
      <c r="E5" s="10" t="s">
        <v>37</v>
      </c>
      <c r="F5" s="12">
        <v>206399</v>
      </c>
      <c r="G5" s="13">
        <v>39617</v>
      </c>
    </row>
    <row r="6" spans="1:7" x14ac:dyDescent="0.25">
      <c r="A6" s="9" t="s">
        <v>27</v>
      </c>
      <c r="B6" s="9" t="s">
        <v>34</v>
      </c>
      <c r="C6" s="4" t="s">
        <v>38</v>
      </c>
      <c r="D6" s="10" t="s">
        <v>39</v>
      </c>
      <c r="E6" s="10" t="s">
        <v>40</v>
      </c>
      <c r="F6" s="12">
        <v>198567</v>
      </c>
      <c r="G6" s="13">
        <v>40003</v>
      </c>
    </row>
    <row r="7" spans="1:7" x14ac:dyDescent="0.25">
      <c r="A7" s="9" t="s">
        <v>27</v>
      </c>
      <c r="B7" s="9" t="s">
        <v>34</v>
      </c>
      <c r="C7" s="4" t="s">
        <v>41</v>
      </c>
      <c r="D7" s="10" t="s">
        <v>42</v>
      </c>
      <c r="E7" s="10" t="s">
        <v>43</v>
      </c>
      <c r="F7" s="16">
        <v>27527</v>
      </c>
      <c r="G7" s="17">
        <v>39649</v>
      </c>
    </row>
    <row r="8" spans="1:7" x14ac:dyDescent="0.25">
      <c r="A8" s="9" t="s">
        <v>27</v>
      </c>
      <c r="B8" s="9" t="s">
        <v>34</v>
      </c>
      <c r="C8" s="4" t="s">
        <v>41</v>
      </c>
      <c r="D8" s="10" t="s">
        <v>44</v>
      </c>
      <c r="E8" s="10" t="s">
        <v>45</v>
      </c>
      <c r="F8" s="36">
        <v>200856</v>
      </c>
      <c r="G8" s="37">
        <v>39034</v>
      </c>
    </row>
    <row r="9" spans="1:7" x14ac:dyDescent="0.25">
      <c r="A9" s="9" t="s">
        <v>27</v>
      </c>
      <c r="B9" s="9" t="s">
        <v>34</v>
      </c>
      <c r="C9" s="4" t="s">
        <v>46</v>
      </c>
      <c r="D9" s="10" t="s">
        <v>47</v>
      </c>
      <c r="E9" s="10" t="s">
        <v>48</v>
      </c>
      <c r="F9" s="36">
        <v>215422</v>
      </c>
      <c r="G9" s="37">
        <v>39787</v>
      </c>
    </row>
    <row r="10" spans="1:7" x14ac:dyDescent="0.25">
      <c r="A10" s="9" t="s">
        <v>27</v>
      </c>
      <c r="B10" s="9" t="s">
        <v>34</v>
      </c>
      <c r="C10" s="4" t="s">
        <v>49</v>
      </c>
      <c r="D10" s="10" t="s">
        <v>50</v>
      </c>
      <c r="E10" s="10" t="s">
        <v>51</v>
      </c>
      <c r="F10" s="10">
        <v>134316</v>
      </c>
      <c r="G10" s="11">
        <v>39383</v>
      </c>
    </row>
    <row r="11" spans="1:7" x14ac:dyDescent="0.25">
      <c r="A11" s="9" t="s">
        <v>27</v>
      </c>
      <c r="B11" s="9" t="s">
        <v>34</v>
      </c>
      <c r="C11" s="4" t="s">
        <v>52</v>
      </c>
      <c r="D11" s="10" t="s">
        <v>53</v>
      </c>
      <c r="E11" s="10" t="s">
        <v>54</v>
      </c>
      <c r="F11" s="10">
        <v>208425</v>
      </c>
      <c r="G11" s="11">
        <v>39951</v>
      </c>
    </row>
    <row r="12" spans="1:7" x14ac:dyDescent="0.25">
      <c r="A12" s="9" t="s">
        <v>27</v>
      </c>
      <c r="B12" s="9" t="s">
        <v>34</v>
      </c>
      <c r="C12" s="4" t="s">
        <v>55</v>
      </c>
      <c r="D12" s="10" t="s">
        <v>56</v>
      </c>
      <c r="E12" s="10" t="s">
        <v>57</v>
      </c>
      <c r="F12" s="16">
        <v>93683</v>
      </c>
      <c r="G12" s="17">
        <v>39366</v>
      </c>
    </row>
    <row r="13" spans="1:7" x14ac:dyDescent="0.25">
      <c r="A13" s="9" t="s">
        <v>27</v>
      </c>
      <c r="B13" s="9" t="s">
        <v>34</v>
      </c>
      <c r="C13" s="4" t="s">
        <v>29</v>
      </c>
      <c r="D13" s="10" t="s">
        <v>58</v>
      </c>
      <c r="E13" s="10" t="s">
        <v>59</v>
      </c>
      <c r="F13" s="10">
        <v>254296</v>
      </c>
      <c r="G13" s="11">
        <v>40784</v>
      </c>
    </row>
    <row r="14" spans="1:7" x14ac:dyDescent="0.25">
      <c r="A14" s="9" t="s">
        <v>27</v>
      </c>
      <c r="B14" s="9" t="s">
        <v>34</v>
      </c>
      <c r="C14" s="4" t="s">
        <v>52</v>
      </c>
      <c r="D14" s="10" t="s">
        <v>60</v>
      </c>
      <c r="E14" s="10" t="s">
        <v>61</v>
      </c>
      <c r="F14" s="16">
        <v>208435</v>
      </c>
      <c r="G14" s="17">
        <v>40677</v>
      </c>
    </row>
    <row r="15" spans="1:7" x14ac:dyDescent="0.25">
      <c r="A15" s="9" t="s">
        <v>27</v>
      </c>
      <c r="B15" s="9" t="s">
        <v>34</v>
      </c>
      <c r="C15" s="4" t="s">
        <v>62</v>
      </c>
      <c r="D15" s="10" t="s">
        <v>63</v>
      </c>
      <c r="E15" s="10" t="s">
        <v>64</v>
      </c>
      <c r="F15" s="16">
        <v>24866</v>
      </c>
      <c r="G15" s="17">
        <v>39605</v>
      </c>
    </row>
    <row r="16" spans="1:7" x14ac:dyDescent="0.25">
      <c r="A16" s="9" t="s">
        <v>27</v>
      </c>
      <c r="B16" s="9" t="s">
        <v>34</v>
      </c>
      <c r="C16" s="4" t="s">
        <v>46</v>
      </c>
      <c r="D16" s="10" t="s">
        <v>65</v>
      </c>
      <c r="E16" s="10" t="s">
        <v>66</v>
      </c>
      <c r="F16" s="12">
        <v>197396</v>
      </c>
      <c r="G16" s="13">
        <v>39697</v>
      </c>
    </row>
    <row r="17" spans="1:7" x14ac:dyDescent="0.25">
      <c r="A17" s="9" t="s">
        <v>27</v>
      </c>
      <c r="B17" s="9" t="s">
        <v>34</v>
      </c>
      <c r="C17" s="4" t="s">
        <v>52</v>
      </c>
      <c r="D17" s="10" t="s">
        <v>67</v>
      </c>
      <c r="E17" s="10" t="s">
        <v>68</v>
      </c>
      <c r="F17" s="12">
        <v>198699</v>
      </c>
      <c r="G17" s="13">
        <v>39547</v>
      </c>
    </row>
    <row r="18" spans="1:7" x14ac:dyDescent="0.25">
      <c r="A18" s="9" t="s">
        <v>27</v>
      </c>
      <c r="B18" s="9" t="s">
        <v>34</v>
      </c>
      <c r="C18" s="4" t="s">
        <v>69</v>
      </c>
      <c r="D18" s="10" t="s">
        <v>70</v>
      </c>
      <c r="E18" s="10" t="s">
        <v>71</v>
      </c>
      <c r="F18" s="36">
        <v>82371</v>
      </c>
      <c r="G18" s="37">
        <v>39226</v>
      </c>
    </row>
    <row r="19" spans="1:7" x14ac:dyDescent="0.25">
      <c r="A19" s="9" t="s">
        <v>27</v>
      </c>
      <c r="B19" s="9" t="s">
        <v>34</v>
      </c>
      <c r="C19" s="4" t="s">
        <v>72</v>
      </c>
      <c r="D19" s="10" t="s">
        <v>73</v>
      </c>
      <c r="E19" s="10" t="s">
        <v>74</v>
      </c>
      <c r="F19" s="38">
        <v>209809</v>
      </c>
      <c r="G19" s="39">
        <v>39199</v>
      </c>
    </row>
    <row r="20" spans="1:7" x14ac:dyDescent="0.25">
      <c r="A20" s="9" t="s">
        <v>27</v>
      </c>
      <c r="B20" s="9" t="s">
        <v>34</v>
      </c>
      <c r="C20" s="4" t="s">
        <v>75</v>
      </c>
      <c r="D20" s="10" t="s">
        <v>76</v>
      </c>
      <c r="E20" s="10" t="s">
        <v>77</v>
      </c>
      <c r="F20" s="38">
        <v>211344</v>
      </c>
      <c r="G20" s="39">
        <v>39906</v>
      </c>
    </row>
    <row r="21" spans="1:7" x14ac:dyDescent="0.25">
      <c r="A21" s="9" t="s">
        <v>27</v>
      </c>
      <c r="B21" s="9" t="s">
        <v>34</v>
      </c>
      <c r="C21" s="4" t="s">
        <v>29</v>
      </c>
      <c r="D21" s="10" t="s">
        <v>78</v>
      </c>
      <c r="E21" s="10" t="s">
        <v>79</v>
      </c>
      <c r="F21" s="3">
        <v>219347</v>
      </c>
      <c r="G21" s="5">
        <v>39794</v>
      </c>
    </row>
    <row r="22" spans="1:7" x14ac:dyDescent="0.25">
      <c r="A22" s="9" t="s">
        <v>27</v>
      </c>
      <c r="B22" s="9" t="s">
        <v>34</v>
      </c>
      <c r="C22" s="4" t="s">
        <v>80</v>
      </c>
      <c r="D22" s="10" t="s">
        <v>81</v>
      </c>
      <c r="E22" s="10" t="s">
        <v>82</v>
      </c>
      <c r="F22" s="10">
        <v>205698</v>
      </c>
      <c r="G22" s="11">
        <v>39897</v>
      </c>
    </row>
    <row r="23" spans="1:7" x14ac:dyDescent="0.25">
      <c r="A23" s="9" t="s">
        <v>27</v>
      </c>
      <c r="B23" s="9" t="s">
        <v>34</v>
      </c>
      <c r="C23" s="4" t="s">
        <v>83</v>
      </c>
      <c r="D23" s="10" t="s">
        <v>84</v>
      </c>
      <c r="E23" s="10" t="s">
        <v>85</v>
      </c>
      <c r="F23" s="10">
        <v>70774</v>
      </c>
      <c r="G23" s="11">
        <v>39644</v>
      </c>
    </row>
    <row r="24" spans="1:7" x14ac:dyDescent="0.25">
      <c r="A24" s="9" t="s">
        <v>27</v>
      </c>
      <c r="B24" s="9" t="s">
        <v>34</v>
      </c>
      <c r="C24" s="4" t="s">
        <v>80</v>
      </c>
      <c r="D24" s="10" t="s">
        <v>86</v>
      </c>
      <c r="E24" s="10" t="s">
        <v>87</v>
      </c>
      <c r="F24" s="10">
        <v>204686</v>
      </c>
      <c r="G24" s="11">
        <v>39340</v>
      </c>
    </row>
    <row r="25" spans="1:7" x14ac:dyDescent="0.25">
      <c r="A25" s="9" t="s">
        <v>27</v>
      </c>
      <c r="B25" s="9" t="s">
        <v>34</v>
      </c>
      <c r="C25" s="4" t="s">
        <v>80</v>
      </c>
      <c r="D25" s="10" t="s">
        <v>88</v>
      </c>
      <c r="E25" s="10" t="s">
        <v>89</v>
      </c>
      <c r="F25" s="10">
        <v>201026</v>
      </c>
      <c r="G25" s="11">
        <v>39452</v>
      </c>
    </row>
    <row r="26" spans="1:7" x14ac:dyDescent="0.25">
      <c r="A26" s="9" t="s">
        <v>27</v>
      </c>
      <c r="B26" s="9" t="s">
        <v>34</v>
      </c>
      <c r="C26" s="4" t="s">
        <v>90</v>
      </c>
      <c r="D26" s="10" t="s">
        <v>91</v>
      </c>
      <c r="E26" s="10" t="s">
        <v>92</v>
      </c>
      <c r="F26" s="10">
        <v>244303</v>
      </c>
      <c r="G26" s="11">
        <v>39171</v>
      </c>
    </row>
    <row r="27" spans="1:7" x14ac:dyDescent="0.25">
      <c r="A27" s="9" t="s">
        <v>27</v>
      </c>
      <c r="B27" s="9" t="s">
        <v>34</v>
      </c>
      <c r="C27" s="4" t="s">
        <v>93</v>
      </c>
      <c r="D27" s="10" t="s">
        <v>94</v>
      </c>
      <c r="E27" s="10" t="s">
        <v>95</v>
      </c>
      <c r="F27" s="10">
        <v>204699</v>
      </c>
      <c r="G27" s="11">
        <v>39517</v>
      </c>
    </row>
    <row r="28" spans="1:7" x14ac:dyDescent="0.25">
      <c r="A28" s="9" t="s">
        <v>27</v>
      </c>
      <c r="B28" s="9" t="s">
        <v>34</v>
      </c>
      <c r="C28" s="4" t="s">
        <v>96</v>
      </c>
      <c r="D28" s="10" t="s">
        <v>97</v>
      </c>
      <c r="E28" s="10" t="s">
        <v>98</v>
      </c>
      <c r="F28" s="10">
        <v>59228</v>
      </c>
      <c r="G28" s="11">
        <v>39461</v>
      </c>
    </row>
    <row r="29" spans="1:7" x14ac:dyDescent="0.25">
      <c r="A29" s="9" t="s">
        <v>27</v>
      </c>
      <c r="B29" s="9" t="s">
        <v>99</v>
      </c>
      <c r="C29" s="4" t="s">
        <v>35</v>
      </c>
      <c r="D29" s="10" t="s">
        <v>100</v>
      </c>
      <c r="E29" s="10" t="s">
        <v>101</v>
      </c>
      <c r="F29" s="10">
        <v>134516</v>
      </c>
      <c r="G29" s="11">
        <v>39352</v>
      </c>
    </row>
    <row r="30" spans="1:7" x14ac:dyDescent="0.25">
      <c r="A30" s="9" t="s">
        <v>27</v>
      </c>
      <c r="B30" s="9" t="s">
        <v>99</v>
      </c>
      <c r="C30" s="4" t="s">
        <v>35</v>
      </c>
      <c r="D30" s="10" t="s">
        <v>102</v>
      </c>
      <c r="E30" s="10" t="s">
        <v>103</v>
      </c>
      <c r="F30" s="4">
        <v>279326</v>
      </c>
      <c r="G30" s="5">
        <v>40338</v>
      </c>
    </row>
    <row r="31" spans="1:7" x14ac:dyDescent="0.25">
      <c r="A31" s="9" t="s">
        <v>27</v>
      </c>
      <c r="B31" s="9" t="s">
        <v>99</v>
      </c>
      <c r="C31" s="4" t="s">
        <v>52</v>
      </c>
      <c r="D31" s="10" t="s">
        <v>104</v>
      </c>
      <c r="E31" s="10" t="s">
        <v>105</v>
      </c>
      <c r="F31" s="4">
        <v>48513</v>
      </c>
      <c r="G31" s="5">
        <v>39548</v>
      </c>
    </row>
    <row r="32" spans="1:7" x14ac:dyDescent="0.25">
      <c r="A32" s="9" t="s">
        <v>27</v>
      </c>
      <c r="B32" s="9" t="s">
        <v>99</v>
      </c>
      <c r="C32" s="4" t="s">
        <v>75</v>
      </c>
      <c r="D32" s="10" t="s">
        <v>106</v>
      </c>
      <c r="E32" s="10" t="s">
        <v>107</v>
      </c>
      <c r="F32" s="4">
        <v>227834</v>
      </c>
      <c r="G32" s="5">
        <v>40681</v>
      </c>
    </row>
    <row r="33" spans="1:7" x14ac:dyDescent="0.25">
      <c r="A33" s="9" t="s">
        <v>27</v>
      </c>
      <c r="B33" s="9" t="s">
        <v>99</v>
      </c>
      <c r="C33" s="4" t="s">
        <v>108</v>
      </c>
      <c r="D33" s="10" t="s">
        <v>109</v>
      </c>
      <c r="E33" s="10" t="s">
        <v>110</v>
      </c>
      <c r="F33" s="4">
        <v>99244</v>
      </c>
      <c r="G33" s="5">
        <v>39009</v>
      </c>
    </row>
    <row r="34" spans="1:7" x14ac:dyDescent="0.25">
      <c r="A34" s="9" t="s">
        <v>27</v>
      </c>
      <c r="B34" s="9" t="s">
        <v>99</v>
      </c>
      <c r="C34" s="4" t="s">
        <v>111</v>
      </c>
      <c r="D34" s="10" t="s">
        <v>112</v>
      </c>
      <c r="E34" s="10" t="s">
        <v>113</v>
      </c>
      <c r="F34" s="4">
        <v>86956</v>
      </c>
      <c r="G34" s="5">
        <v>39337</v>
      </c>
    </row>
    <row r="35" spans="1:7" x14ac:dyDescent="0.25">
      <c r="A35" s="9" t="s">
        <v>27</v>
      </c>
      <c r="B35" s="9" t="s">
        <v>99</v>
      </c>
      <c r="C35" s="4" t="s">
        <v>111</v>
      </c>
      <c r="D35" s="10" t="s">
        <v>114</v>
      </c>
      <c r="E35" s="10" t="s">
        <v>115</v>
      </c>
      <c r="F35" s="10">
        <v>86947</v>
      </c>
      <c r="G35" s="11">
        <v>39696</v>
      </c>
    </row>
    <row r="36" spans="1:7" x14ac:dyDescent="0.25">
      <c r="A36" s="9" t="s">
        <v>116</v>
      </c>
      <c r="B36" s="9" t="s">
        <v>34</v>
      </c>
      <c r="C36" s="4" t="s">
        <v>29</v>
      </c>
      <c r="D36" s="10" t="s">
        <v>117</v>
      </c>
      <c r="E36" s="10" t="s">
        <v>85</v>
      </c>
      <c r="F36" s="3">
        <v>258846</v>
      </c>
      <c r="G36" s="5">
        <v>42048</v>
      </c>
    </row>
    <row r="37" spans="1:7" x14ac:dyDescent="0.25">
      <c r="A37" s="9" t="s">
        <v>116</v>
      </c>
      <c r="B37" s="9" t="s">
        <v>34</v>
      </c>
      <c r="C37" s="4" t="s">
        <v>118</v>
      </c>
      <c r="D37" s="10" t="s">
        <v>119</v>
      </c>
      <c r="E37" s="10" t="s">
        <v>120</v>
      </c>
      <c r="F37" s="12">
        <v>241946</v>
      </c>
      <c r="G37" s="13">
        <v>41836</v>
      </c>
    </row>
    <row r="38" spans="1:7" x14ac:dyDescent="0.25">
      <c r="A38" s="9" t="s">
        <v>116</v>
      </c>
      <c r="B38" s="9" t="s">
        <v>34</v>
      </c>
      <c r="C38" s="4" t="s">
        <v>121</v>
      </c>
      <c r="D38" s="10" t="s">
        <v>122</v>
      </c>
      <c r="E38" s="10" t="s">
        <v>123</v>
      </c>
      <c r="F38" s="12">
        <v>255168</v>
      </c>
      <c r="G38" s="13">
        <v>41951</v>
      </c>
    </row>
    <row r="39" spans="1:7" x14ac:dyDescent="0.25">
      <c r="A39" s="9" t="s">
        <v>116</v>
      </c>
      <c r="B39" s="9" t="s">
        <v>34</v>
      </c>
      <c r="C39" s="4" t="s">
        <v>41</v>
      </c>
      <c r="D39" s="10" t="s">
        <v>124</v>
      </c>
      <c r="E39" s="10" t="s">
        <v>125</v>
      </c>
      <c r="F39" s="12">
        <v>239044</v>
      </c>
      <c r="G39" s="13">
        <v>41938</v>
      </c>
    </row>
    <row r="40" spans="1:7" x14ac:dyDescent="0.25">
      <c r="A40" s="9" t="s">
        <v>116</v>
      </c>
      <c r="B40" s="9" t="s">
        <v>34</v>
      </c>
      <c r="C40" s="4" t="s">
        <v>90</v>
      </c>
      <c r="D40" s="10" t="s">
        <v>126</v>
      </c>
      <c r="E40" s="10" t="s">
        <v>127</v>
      </c>
      <c r="F40" s="12">
        <v>247529</v>
      </c>
      <c r="G40" s="13">
        <v>41645</v>
      </c>
    </row>
    <row r="41" spans="1:7" x14ac:dyDescent="0.25">
      <c r="A41" s="9" t="s">
        <v>116</v>
      </c>
      <c r="B41" s="9" t="s">
        <v>34</v>
      </c>
      <c r="C41" s="4" t="s">
        <v>35</v>
      </c>
      <c r="D41" s="10" t="s">
        <v>128</v>
      </c>
      <c r="E41" s="10" t="s">
        <v>129</v>
      </c>
      <c r="F41" s="12">
        <v>254727</v>
      </c>
      <c r="G41" s="13">
        <v>41960</v>
      </c>
    </row>
    <row r="42" spans="1:7" x14ac:dyDescent="0.25">
      <c r="A42" s="9" t="s">
        <v>116</v>
      </c>
      <c r="B42" s="9" t="s">
        <v>34</v>
      </c>
      <c r="C42" s="4" t="s">
        <v>35</v>
      </c>
      <c r="D42" s="10" t="s">
        <v>130</v>
      </c>
      <c r="E42" s="10" t="s">
        <v>131</v>
      </c>
      <c r="F42" s="16">
        <v>300068</v>
      </c>
      <c r="G42" s="17">
        <v>41798</v>
      </c>
    </row>
    <row r="43" spans="1:7" x14ac:dyDescent="0.25">
      <c r="A43" s="9" t="s">
        <v>116</v>
      </c>
      <c r="B43" s="9" t="s">
        <v>34</v>
      </c>
      <c r="C43" s="16" t="s">
        <v>38</v>
      </c>
      <c r="D43" s="10" t="s">
        <v>132</v>
      </c>
      <c r="E43" s="10" t="s">
        <v>133</v>
      </c>
      <c r="F43" s="16">
        <v>235902</v>
      </c>
      <c r="G43" s="17">
        <v>41485</v>
      </c>
    </row>
    <row r="44" spans="1:7" x14ac:dyDescent="0.25">
      <c r="A44" s="9" t="s">
        <v>116</v>
      </c>
      <c r="B44" s="9" t="s">
        <v>34</v>
      </c>
      <c r="C44" s="16" t="s">
        <v>134</v>
      </c>
      <c r="D44" s="10" t="s">
        <v>135</v>
      </c>
      <c r="E44" s="10" t="s">
        <v>74</v>
      </c>
      <c r="F44" s="16">
        <v>240800</v>
      </c>
      <c r="G44" s="17">
        <v>41853</v>
      </c>
    </row>
    <row r="45" spans="1:7" x14ac:dyDescent="0.25">
      <c r="A45" s="9" t="s">
        <v>116</v>
      </c>
      <c r="B45" s="16" t="s">
        <v>34</v>
      </c>
      <c r="C45" s="16" t="s">
        <v>41</v>
      </c>
      <c r="D45" s="10" t="s">
        <v>136</v>
      </c>
      <c r="E45" s="10" t="s">
        <v>137</v>
      </c>
      <c r="F45" s="16">
        <v>230848</v>
      </c>
      <c r="G45" s="17">
        <v>41381</v>
      </c>
    </row>
    <row r="46" spans="1:7" x14ac:dyDescent="0.25">
      <c r="A46" s="9" t="s">
        <v>116</v>
      </c>
      <c r="B46" s="16" t="s">
        <v>34</v>
      </c>
      <c r="C46" s="16" t="s">
        <v>90</v>
      </c>
      <c r="D46" s="10" t="s">
        <v>138</v>
      </c>
      <c r="E46" s="10" t="s">
        <v>139</v>
      </c>
      <c r="F46" s="16">
        <v>279492</v>
      </c>
      <c r="G46" s="17">
        <v>41849</v>
      </c>
    </row>
    <row r="47" spans="1:7" x14ac:dyDescent="0.25">
      <c r="A47" s="9" t="s">
        <v>116</v>
      </c>
      <c r="B47" s="9" t="s">
        <v>34</v>
      </c>
      <c r="C47" s="4" t="s">
        <v>75</v>
      </c>
      <c r="D47" s="10" t="s">
        <v>140</v>
      </c>
      <c r="E47" s="10" t="s">
        <v>141</v>
      </c>
      <c r="F47" s="10">
        <v>263293</v>
      </c>
      <c r="G47" s="11">
        <v>41842</v>
      </c>
    </row>
    <row r="48" spans="1:7" ht="30" x14ac:dyDescent="0.25">
      <c r="A48" s="9" t="s">
        <v>116</v>
      </c>
      <c r="B48" s="9" t="s">
        <v>34</v>
      </c>
      <c r="C48" s="4" t="s">
        <v>142</v>
      </c>
      <c r="D48" s="10" t="s">
        <v>143</v>
      </c>
      <c r="E48" s="10" t="s">
        <v>144</v>
      </c>
      <c r="F48" s="4">
        <v>268361</v>
      </c>
      <c r="G48" s="5">
        <v>41916</v>
      </c>
    </row>
    <row r="49" spans="1:7" x14ac:dyDescent="0.25">
      <c r="A49" s="9" t="s">
        <v>116</v>
      </c>
      <c r="B49" s="9" t="s">
        <v>34</v>
      </c>
      <c r="C49" s="4" t="s">
        <v>80</v>
      </c>
      <c r="D49" s="10" t="s">
        <v>145</v>
      </c>
      <c r="E49" s="10" t="s">
        <v>146</v>
      </c>
      <c r="F49" s="12">
        <v>246290</v>
      </c>
      <c r="G49" s="13">
        <v>41425</v>
      </c>
    </row>
    <row r="50" spans="1:7" x14ac:dyDescent="0.25">
      <c r="A50" s="9" t="s">
        <v>116</v>
      </c>
      <c r="B50" s="9" t="s">
        <v>34</v>
      </c>
      <c r="C50" s="4" t="s">
        <v>35</v>
      </c>
      <c r="D50" s="10" t="s">
        <v>147</v>
      </c>
      <c r="E50" s="10" t="s">
        <v>148</v>
      </c>
      <c r="F50" s="12">
        <v>265823</v>
      </c>
      <c r="G50" s="13">
        <v>41426</v>
      </c>
    </row>
    <row r="51" spans="1:7" x14ac:dyDescent="0.25">
      <c r="A51" s="9" t="s">
        <v>116</v>
      </c>
      <c r="B51" s="9" t="s">
        <v>34</v>
      </c>
      <c r="C51" s="4" t="s">
        <v>41</v>
      </c>
      <c r="D51" s="10" t="s">
        <v>149</v>
      </c>
      <c r="E51" s="10" t="s">
        <v>150</v>
      </c>
      <c r="F51" s="12">
        <v>220293</v>
      </c>
      <c r="G51" s="13">
        <v>41167</v>
      </c>
    </row>
    <row r="52" spans="1:7" x14ac:dyDescent="0.25">
      <c r="A52" s="9" t="s">
        <v>116</v>
      </c>
      <c r="B52" s="9" t="s">
        <v>99</v>
      </c>
      <c r="C52" s="4" t="s">
        <v>151</v>
      </c>
      <c r="D52" s="10" t="s">
        <v>152</v>
      </c>
      <c r="E52" s="10" t="s">
        <v>153</v>
      </c>
      <c r="F52" s="2">
        <v>259456</v>
      </c>
      <c r="G52" s="39">
        <v>41819</v>
      </c>
    </row>
    <row r="53" spans="1:7" x14ac:dyDescent="0.25">
      <c r="A53" s="9" t="s">
        <v>116</v>
      </c>
      <c r="B53" s="9" t="s">
        <v>99</v>
      </c>
      <c r="C53" s="4" t="s">
        <v>29</v>
      </c>
      <c r="D53" s="10" t="s">
        <v>154</v>
      </c>
      <c r="E53" s="10" t="s">
        <v>155</v>
      </c>
      <c r="F53" s="3">
        <v>242965</v>
      </c>
      <c r="G53" s="8">
        <v>41105</v>
      </c>
    </row>
    <row r="54" spans="1:7" x14ac:dyDescent="0.25">
      <c r="A54" s="9" t="s">
        <v>116</v>
      </c>
      <c r="B54" s="9" t="s">
        <v>99</v>
      </c>
      <c r="C54" s="4" t="s">
        <v>156</v>
      </c>
      <c r="D54" s="10" t="s">
        <v>157</v>
      </c>
      <c r="E54" s="10" t="s">
        <v>158</v>
      </c>
      <c r="F54" s="3">
        <v>275692</v>
      </c>
      <c r="G54" s="8">
        <v>41882</v>
      </c>
    </row>
    <row r="55" spans="1:7" x14ac:dyDescent="0.25">
      <c r="A55" s="9" t="s">
        <v>116</v>
      </c>
      <c r="B55" s="9" t="s">
        <v>99</v>
      </c>
      <c r="C55" s="4" t="s">
        <v>159</v>
      </c>
      <c r="D55" s="10" t="s">
        <v>160</v>
      </c>
      <c r="E55" s="10" t="s">
        <v>161</v>
      </c>
      <c r="F55" s="3">
        <v>244371</v>
      </c>
      <c r="G55" s="8">
        <v>41425</v>
      </c>
    </row>
    <row r="56" spans="1:7" x14ac:dyDescent="0.25">
      <c r="A56" s="9" t="s">
        <v>116</v>
      </c>
      <c r="B56" s="9" t="s">
        <v>99</v>
      </c>
      <c r="C56" s="4" t="s">
        <v>90</v>
      </c>
      <c r="D56" s="10" t="s">
        <v>162</v>
      </c>
      <c r="E56" s="10" t="s">
        <v>163</v>
      </c>
      <c r="F56" s="3">
        <v>253107</v>
      </c>
      <c r="G56" s="8">
        <v>41579</v>
      </c>
    </row>
    <row r="57" spans="1:7" x14ac:dyDescent="0.25">
      <c r="A57" s="9" t="s">
        <v>116</v>
      </c>
      <c r="B57" s="9" t="s">
        <v>99</v>
      </c>
      <c r="C57" s="4" t="s">
        <v>52</v>
      </c>
      <c r="D57" s="10" t="s">
        <v>164</v>
      </c>
      <c r="E57" s="10" t="s">
        <v>165</v>
      </c>
      <c r="F57" s="12">
        <v>264970</v>
      </c>
      <c r="G57" s="13">
        <v>41666</v>
      </c>
    </row>
    <row r="58" spans="1:7" x14ac:dyDescent="0.25">
      <c r="A58" s="9" t="s">
        <v>116</v>
      </c>
      <c r="B58" s="9" t="s">
        <v>99</v>
      </c>
      <c r="C58" s="4" t="s">
        <v>72</v>
      </c>
      <c r="D58" s="10" t="s">
        <v>166</v>
      </c>
      <c r="E58" s="10" t="s">
        <v>167</v>
      </c>
      <c r="F58" s="12">
        <v>254805</v>
      </c>
      <c r="G58" s="13">
        <v>41517</v>
      </c>
    </row>
    <row r="59" spans="1:7" x14ac:dyDescent="0.25">
      <c r="A59" s="9" t="s">
        <v>116</v>
      </c>
      <c r="B59" s="9" t="s">
        <v>99</v>
      </c>
      <c r="C59" s="4" t="s">
        <v>46</v>
      </c>
      <c r="D59" s="10" t="s">
        <v>168</v>
      </c>
      <c r="E59" s="10" t="s">
        <v>115</v>
      </c>
      <c r="F59" s="10">
        <v>246044</v>
      </c>
      <c r="G59" s="11">
        <v>41761</v>
      </c>
    </row>
    <row r="60" spans="1:7" x14ac:dyDescent="0.25">
      <c r="A60" s="9" t="s">
        <v>169</v>
      </c>
      <c r="B60" s="9" t="s">
        <v>34</v>
      </c>
      <c r="C60" s="4" t="s">
        <v>49</v>
      </c>
      <c r="D60" s="10" t="s">
        <v>170</v>
      </c>
      <c r="E60" s="10" t="s">
        <v>131</v>
      </c>
      <c r="F60" s="4">
        <v>227525</v>
      </c>
      <c r="G60" s="5">
        <v>40271</v>
      </c>
    </row>
    <row r="61" spans="1:7" x14ac:dyDescent="0.25">
      <c r="A61" s="9" t="s">
        <v>169</v>
      </c>
      <c r="B61" s="9" t="s">
        <v>34</v>
      </c>
      <c r="C61" s="42" t="s">
        <v>46</v>
      </c>
      <c r="D61" s="10" t="s">
        <v>171</v>
      </c>
      <c r="E61" s="10" t="s">
        <v>172</v>
      </c>
      <c r="F61" s="4">
        <v>218857</v>
      </c>
      <c r="G61" s="5">
        <v>40870</v>
      </c>
    </row>
    <row r="62" spans="1:7" x14ac:dyDescent="0.25">
      <c r="A62" s="9" t="s">
        <v>169</v>
      </c>
      <c r="B62" s="9" t="s">
        <v>34</v>
      </c>
      <c r="C62" s="42" t="s">
        <v>134</v>
      </c>
      <c r="D62" s="10" t="s">
        <v>173</v>
      </c>
      <c r="E62" s="10" t="s">
        <v>174</v>
      </c>
      <c r="F62" s="4">
        <v>223394</v>
      </c>
      <c r="G62" s="5">
        <v>40634</v>
      </c>
    </row>
    <row r="63" spans="1:7" x14ac:dyDescent="0.25">
      <c r="A63" s="9" t="s">
        <v>169</v>
      </c>
      <c r="B63" s="9" t="s">
        <v>34</v>
      </c>
      <c r="C63" s="42" t="s">
        <v>49</v>
      </c>
      <c r="D63" s="10" t="s">
        <v>175</v>
      </c>
      <c r="E63" s="10" t="s">
        <v>176</v>
      </c>
      <c r="F63" s="4">
        <v>208998</v>
      </c>
      <c r="G63" s="5">
        <v>40120</v>
      </c>
    </row>
    <row r="64" spans="1:7" x14ac:dyDescent="0.25">
      <c r="A64" s="9" t="s">
        <v>169</v>
      </c>
      <c r="B64" s="9" t="s">
        <v>34</v>
      </c>
      <c r="C64" s="42" t="s">
        <v>72</v>
      </c>
      <c r="D64" s="10" t="s">
        <v>177</v>
      </c>
      <c r="E64" s="10" t="s">
        <v>178</v>
      </c>
      <c r="F64" s="4">
        <v>222353</v>
      </c>
      <c r="G64" s="5">
        <v>40780</v>
      </c>
    </row>
    <row r="65" spans="1:7" x14ac:dyDescent="0.25">
      <c r="A65" s="9" t="s">
        <v>169</v>
      </c>
      <c r="B65" s="9" t="s">
        <v>34</v>
      </c>
      <c r="C65" s="42" t="s">
        <v>72</v>
      </c>
      <c r="D65" s="10" t="s">
        <v>166</v>
      </c>
      <c r="E65" s="10" t="s">
        <v>131</v>
      </c>
      <c r="F65" s="4">
        <v>255690</v>
      </c>
      <c r="G65" s="5">
        <v>40285</v>
      </c>
    </row>
    <row r="66" spans="1:7" x14ac:dyDescent="0.25">
      <c r="A66" s="9" t="s">
        <v>169</v>
      </c>
      <c r="B66" s="9" t="s">
        <v>34</v>
      </c>
      <c r="C66" s="4" t="s">
        <v>35</v>
      </c>
      <c r="D66" s="10" t="s">
        <v>179</v>
      </c>
      <c r="E66" s="10" t="s">
        <v>180</v>
      </c>
      <c r="F66" s="3">
        <v>231607</v>
      </c>
      <c r="G66" s="8">
        <v>40022</v>
      </c>
    </row>
    <row r="67" spans="1:7" x14ac:dyDescent="0.25">
      <c r="A67" s="9" t="s">
        <v>169</v>
      </c>
      <c r="B67" s="43" t="s">
        <v>34</v>
      </c>
      <c r="C67" s="4" t="s">
        <v>181</v>
      </c>
      <c r="D67" s="10" t="s">
        <v>182</v>
      </c>
      <c r="E67" s="10" t="s">
        <v>183</v>
      </c>
      <c r="F67" s="4">
        <v>228047</v>
      </c>
      <c r="G67" s="5">
        <v>40780</v>
      </c>
    </row>
    <row r="68" spans="1:7" x14ac:dyDescent="0.25">
      <c r="A68" s="9" t="s">
        <v>169</v>
      </c>
      <c r="B68" s="9" t="s">
        <v>34</v>
      </c>
      <c r="C68" s="4" t="s">
        <v>156</v>
      </c>
      <c r="D68" s="10" t="s">
        <v>184</v>
      </c>
      <c r="E68" s="10" t="s">
        <v>185</v>
      </c>
      <c r="F68" s="4">
        <v>235056</v>
      </c>
      <c r="G68" s="5">
        <v>41232</v>
      </c>
    </row>
    <row r="69" spans="1:7" x14ac:dyDescent="0.25">
      <c r="A69" s="9" t="s">
        <v>169</v>
      </c>
      <c r="B69" s="9" t="s">
        <v>34</v>
      </c>
      <c r="C69" s="4" t="s">
        <v>156</v>
      </c>
      <c r="D69" s="10" t="s">
        <v>186</v>
      </c>
      <c r="E69" s="10" t="s">
        <v>187</v>
      </c>
      <c r="F69" s="4">
        <v>215033</v>
      </c>
      <c r="G69" s="5">
        <v>40771</v>
      </c>
    </row>
    <row r="70" spans="1:7" x14ac:dyDescent="0.25">
      <c r="A70" s="9" t="s">
        <v>169</v>
      </c>
      <c r="B70" s="9" t="s">
        <v>34</v>
      </c>
      <c r="C70" s="4" t="s">
        <v>62</v>
      </c>
      <c r="D70" s="10" t="s">
        <v>188</v>
      </c>
      <c r="E70" s="10" t="s">
        <v>189</v>
      </c>
      <c r="F70" s="6">
        <v>204051</v>
      </c>
      <c r="G70" s="8">
        <v>40267</v>
      </c>
    </row>
    <row r="71" spans="1:7" x14ac:dyDescent="0.25">
      <c r="A71" s="9" t="s">
        <v>169</v>
      </c>
      <c r="B71" s="9" t="s">
        <v>34</v>
      </c>
      <c r="C71" s="4" t="s">
        <v>46</v>
      </c>
      <c r="D71" s="10" t="s">
        <v>190</v>
      </c>
      <c r="E71" s="10" t="s">
        <v>87</v>
      </c>
      <c r="F71" s="6">
        <v>229022</v>
      </c>
      <c r="G71" s="8">
        <v>40196</v>
      </c>
    </row>
    <row r="72" spans="1:7" x14ac:dyDescent="0.25">
      <c r="A72" s="9" t="s">
        <v>169</v>
      </c>
      <c r="B72" s="9" t="s">
        <v>34</v>
      </c>
      <c r="C72" s="4" t="s">
        <v>55</v>
      </c>
      <c r="D72" s="10" t="s">
        <v>191</v>
      </c>
      <c r="E72" s="10" t="s">
        <v>192</v>
      </c>
      <c r="F72" s="6">
        <v>216240</v>
      </c>
      <c r="G72" s="8">
        <v>40423</v>
      </c>
    </row>
    <row r="73" spans="1:7" x14ac:dyDescent="0.25">
      <c r="A73" s="9" t="s">
        <v>169</v>
      </c>
      <c r="B73" s="3" t="s">
        <v>34</v>
      </c>
      <c r="C73" s="4" t="s">
        <v>75</v>
      </c>
      <c r="D73" s="10" t="s">
        <v>193</v>
      </c>
      <c r="E73" s="10" t="s">
        <v>194</v>
      </c>
      <c r="F73" s="16">
        <v>218527</v>
      </c>
      <c r="G73" s="17">
        <v>40696</v>
      </c>
    </row>
    <row r="74" spans="1:7" x14ac:dyDescent="0.25">
      <c r="A74" s="9" t="s">
        <v>169</v>
      </c>
      <c r="B74" s="9" t="s">
        <v>34</v>
      </c>
      <c r="C74" s="4" t="s">
        <v>29</v>
      </c>
      <c r="D74" s="10" t="s">
        <v>195</v>
      </c>
      <c r="E74" s="10" t="s">
        <v>196</v>
      </c>
      <c r="F74" s="6">
        <v>221163</v>
      </c>
      <c r="G74" s="8">
        <v>40554</v>
      </c>
    </row>
    <row r="75" spans="1:7" x14ac:dyDescent="0.25">
      <c r="A75" s="9" t="s">
        <v>169</v>
      </c>
      <c r="B75" s="9" t="s">
        <v>34</v>
      </c>
      <c r="C75" s="4" t="s">
        <v>134</v>
      </c>
      <c r="D75" s="10" t="s">
        <v>197</v>
      </c>
      <c r="E75" s="10" t="s">
        <v>198</v>
      </c>
      <c r="F75" s="6">
        <v>200293</v>
      </c>
      <c r="G75" s="8">
        <v>40268</v>
      </c>
    </row>
    <row r="76" spans="1:7" x14ac:dyDescent="0.25">
      <c r="A76" s="9" t="s">
        <v>169</v>
      </c>
      <c r="B76" s="9" t="s">
        <v>34</v>
      </c>
      <c r="C76" s="4" t="s">
        <v>199</v>
      </c>
      <c r="D76" s="10" t="s">
        <v>200</v>
      </c>
      <c r="E76" s="10" t="s">
        <v>201</v>
      </c>
      <c r="F76" s="6">
        <v>290353</v>
      </c>
      <c r="G76" s="17">
        <v>41274</v>
      </c>
    </row>
    <row r="77" spans="1:7" x14ac:dyDescent="0.25">
      <c r="A77" s="9" t="s">
        <v>169</v>
      </c>
      <c r="B77" s="9" t="s">
        <v>34</v>
      </c>
      <c r="C77" s="4" t="s">
        <v>52</v>
      </c>
      <c r="D77" s="10" t="s">
        <v>202</v>
      </c>
      <c r="E77" s="10" t="s">
        <v>203</v>
      </c>
      <c r="F77" s="12">
        <v>242981</v>
      </c>
      <c r="G77" s="13">
        <v>41063</v>
      </c>
    </row>
    <row r="78" spans="1:7" x14ac:dyDescent="0.25">
      <c r="A78" s="9" t="s">
        <v>169</v>
      </c>
      <c r="B78" s="9" t="s">
        <v>34</v>
      </c>
      <c r="C78" s="16" t="s">
        <v>159</v>
      </c>
      <c r="D78" s="10" t="s">
        <v>204</v>
      </c>
      <c r="E78" s="10" t="s">
        <v>87</v>
      </c>
      <c r="F78" s="16">
        <v>244376</v>
      </c>
      <c r="G78" s="17">
        <v>41611</v>
      </c>
    </row>
    <row r="79" spans="1:7" x14ac:dyDescent="0.25">
      <c r="A79" s="9" t="s">
        <v>169</v>
      </c>
      <c r="B79" s="9" t="s">
        <v>34</v>
      </c>
      <c r="C79" s="4" t="s">
        <v>151</v>
      </c>
      <c r="D79" s="10" t="s">
        <v>205</v>
      </c>
      <c r="E79" s="10" t="s">
        <v>206</v>
      </c>
      <c r="F79" s="16">
        <v>219349</v>
      </c>
      <c r="G79" s="17">
        <v>40751</v>
      </c>
    </row>
    <row r="80" spans="1:7" x14ac:dyDescent="0.25">
      <c r="A80" s="9" t="s">
        <v>169</v>
      </c>
      <c r="B80" s="9" t="s">
        <v>34</v>
      </c>
      <c r="C80" s="4" t="s">
        <v>35</v>
      </c>
      <c r="D80" s="10" t="s">
        <v>207</v>
      </c>
      <c r="E80" s="10" t="s">
        <v>208</v>
      </c>
      <c r="F80" s="12">
        <v>235355</v>
      </c>
      <c r="G80" s="13">
        <v>41264</v>
      </c>
    </row>
    <row r="81" spans="1:7" x14ac:dyDescent="0.25">
      <c r="A81" s="9" t="s">
        <v>169</v>
      </c>
      <c r="B81" s="9" t="s">
        <v>34</v>
      </c>
      <c r="C81" s="4" t="s">
        <v>75</v>
      </c>
      <c r="D81" s="10" t="s">
        <v>209</v>
      </c>
      <c r="E81" s="10" t="s">
        <v>210</v>
      </c>
      <c r="F81" s="12">
        <v>214460</v>
      </c>
      <c r="G81" s="13">
        <v>40127</v>
      </c>
    </row>
    <row r="82" spans="1:7" x14ac:dyDescent="0.25">
      <c r="A82" s="9" t="s">
        <v>169</v>
      </c>
      <c r="B82" s="9" t="s">
        <v>34</v>
      </c>
      <c r="C82" s="4" t="s">
        <v>52</v>
      </c>
      <c r="D82" s="10" t="s">
        <v>211</v>
      </c>
      <c r="E82" s="10" t="s">
        <v>210</v>
      </c>
      <c r="F82" s="12">
        <v>226721</v>
      </c>
      <c r="G82" s="13">
        <v>40326</v>
      </c>
    </row>
    <row r="83" spans="1:7" x14ac:dyDescent="0.25">
      <c r="A83" s="9" t="s">
        <v>169</v>
      </c>
      <c r="B83" s="9" t="s">
        <v>34</v>
      </c>
      <c r="C83" s="4" t="s">
        <v>181</v>
      </c>
      <c r="D83" s="10" t="s">
        <v>212</v>
      </c>
      <c r="E83" s="10" t="s">
        <v>133</v>
      </c>
      <c r="F83" s="12">
        <v>222428</v>
      </c>
      <c r="G83" s="13">
        <v>40086</v>
      </c>
    </row>
    <row r="84" spans="1:7" x14ac:dyDescent="0.25">
      <c r="A84" s="9" t="s">
        <v>169</v>
      </c>
      <c r="B84" s="9" t="s">
        <v>34</v>
      </c>
      <c r="C84" s="4" t="s">
        <v>96</v>
      </c>
      <c r="D84" s="10" t="s">
        <v>213</v>
      </c>
      <c r="E84" s="10" t="s">
        <v>214</v>
      </c>
      <c r="F84" s="12">
        <v>208204</v>
      </c>
      <c r="G84" s="13">
        <v>40249</v>
      </c>
    </row>
    <row r="85" spans="1:7" x14ac:dyDescent="0.25">
      <c r="A85" s="9" t="s">
        <v>169</v>
      </c>
      <c r="B85" s="9" t="s">
        <v>34</v>
      </c>
      <c r="C85" s="4" t="s">
        <v>49</v>
      </c>
      <c r="D85" s="10" t="s">
        <v>215</v>
      </c>
      <c r="E85" s="10" t="s">
        <v>216</v>
      </c>
      <c r="F85" s="14">
        <v>216039</v>
      </c>
      <c r="G85" s="15">
        <v>40199</v>
      </c>
    </row>
    <row r="86" spans="1:7" x14ac:dyDescent="0.25">
      <c r="A86" s="9" t="s">
        <v>169</v>
      </c>
      <c r="B86" s="9" t="s">
        <v>99</v>
      </c>
      <c r="C86" s="4" t="s">
        <v>41</v>
      </c>
      <c r="D86" s="10" t="s">
        <v>217</v>
      </c>
      <c r="E86" s="10" t="s">
        <v>218</v>
      </c>
      <c r="F86" s="12">
        <v>217654</v>
      </c>
      <c r="G86" s="13">
        <v>41094</v>
      </c>
    </row>
    <row r="87" spans="1:7" x14ac:dyDescent="0.25">
      <c r="A87" s="9" t="s">
        <v>169</v>
      </c>
      <c r="B87" s="9" t="s">
        <v>99</v>
      </c>
      <c r="C87" s="4" t="s">
        <v>46</v>
      </c>
      <c r="D87" s="10" t="s">
        <v>219</v>
      </c>
      <c r="E87" s="10" t="s">
        <v>220</v>
      </c>
      <c r="F87" s="12">
        <v>206452</v>
      </c>
      <c r="G87" s="13">
        <v>40462</v>
      </c>
    </row>
    <row r="88" spans="1:7" x14ac:dyDescent="0.25">
      <c r="A88" s="9" t="s">
        <v>169</v>
      </c>
      <c r="B88" s="9" t="s">
        <v>99</v>
      </c>
      <c r="C88" s="4" t="s">
        <v>29</v>
      </c>
      <c r="D88" s="10" t="s">
        <v>221</v>
      </c>
      <c r="E88" s="10" t="s">
        <v>222</v>
      </c>
      <c r="F88" s="12">
        <v>231207</v>
      </c>
      <c r="G88" s="13">
        <v>41142</v>
      </c>
    </row>
    <row r="89" spans="1:7" x14ac:dyDescent="0.25">
      <c r="A89" s="9" t="s">
        <v>169</v>
      </c>
      <c r="B89" s="9" t="s">
        <v>99</v>
      </c>
      <c r="C89" s="4" t="s">
        <v>159</v>
      </c>
      <c r="D89" s="10" t="s">
        <v>223</v>
      </c>
      <c r="E89" s="10" t="s">
        <v>224</v>
      </c>
      <c r="F89" s="12">
        <v>226713</v>
      </c>
      <c r="G89" s="13">
        <v>40130</v>
      </c>
    </row>
    <row r="90" spans="1:7" x14ac:dyDescent="0.25">
      <c r="A90" s="9" t="s">
        <v>169</v>
      </c>
      <c r="B90" s="9" t="s">
        <v>99</v>
      </c>
      <c r="C90" s="4" t="s">
        <v>62</v>
      </c>
      <c r="D90" s="10" t="s">
        <v>225</v>
      </c>
      <c r="E90" s="10" t="s">
        <v>226</v>
      </c>
      <c r="F90" s="12">
        <v>204321</v>
      </c>
      <c r="G90" s="13">
        <v>40102</v>
      </c>
    </row>
    <row r="91" spans="1:7" x14ac:dyDescent="0.25">
      <c r="A91" s="9" t="s">
        <v>169</v>
      </c>
      <c r="B91" s="9" t="s">
        <v>99</v>
      </c>
      <c r="C91" s="4" t="s">
        <v>29</v>
      </c>
      <c r="D91" s="10" t="s">
        <v>58</v>
      </c>
      <c r="E91" s="10" t="s">
        <v>227</v>
      </c>
      <c r="F91" s="12">
        <v>254417</v>
      </c>
      <c r="G91" s="13">
        <v>40784</v>
      </c>
    </row>
    <row r="92" spans="1:7" x14ac:dyDescent="0.25">
      <c r="A92" s="9" t="s">
        <v>169</v>
      </c>
      <c r="B92" s="9" t="s">
        <v>99</v>
      </c>
      <c r="C92" s="4" t="s">
        <v>228</v>
      </c>
      <c r="D92" s="10" t="s">
        <v>229</v>
      </c>
      <c r="E92" s="10" t="s">
        <v>230</v>
      </c>
      <c r="F92" s="12">
        <v>234060</v>
      </c>
      <c r="G92" s="13">
        <v>41299</v>
      </c>
    </row>
    <row r="93" spans="1:7" x14ac:dyDescent="0.25">
      <c r="A93" s="9" t="s">
        <v>169</v>
      </c>
      <c r="B93" s="9" t="s">
        <v>99</v>
      </c>
      <c r="C93" s="16" t="s">
        <v>151</v>
      </c>
      <c r="D93" s="10" t="s">
        <v>231</v>
      </c>
      <c r="E93" s="10" t="s">
        <v>232</v>
      </c>
      <c r="F93" s="16">
        <v>217383</v>
      </c>
      <c r="G93" s="17">
        <v>40582</v>
      </c>
    </row>
    <row r="94" spans="1:7" x14ac:dyDescent="0.25">
      <c r="A94" s="9" t="s">
        <v>169</v>
      </c>
      <c r="B94" s="9" t="s">
        <v>99</v>
      </c>
      <c r="C94" s="4" t="s">
        <v>46</v>
      </c>
      <c r="D94" s="10" t="s">
        <v>233</v>
      </c>
      <c r="E94" s="10" t="s">
        <v>234</v>
      </c>
      <c r="F94" s="12">
        <v>227390</v>
      </c>
      <c r="G94" s="13">
        <v>40277</v>
      </c>
    </row>
    <row r="95" spans="1:7" x14ac:dyDescent="0.25">
      <c r="A95" s="9" t="s">
        <v>169</v>
      </c>
      <c r="B95" s="9" t="s">
        <v>99</v>
      </c>
      <c r="C95" s="4" t="s">
        <v>159</v>
      </c>
      <c r="D95" s="10" t="s">
        <v>235</v>
      </c>
      <c r="E95" s="10" t="s">
        <v>236</v>
      </c>
      <c r="F95" s="12">
        <v>262994</v>
      </c>
      <c r="G95" s="13">
        <v>41551</v>
      </c>
    </row>
    <row r="96" spans="1:7" x14ac:dyDescent="0.25">
      <c r="A96" s="9" t="s">
        <v>169</v>
      </c>
      <c r="B96" s="9" t="s">
        <v>99</v>
      </c>
      <c r="C96" s="4" t="s">
        <v>108</v>
      </c>
      <c r="D96" s="10" t="s">
        <v>237</v>
      </c>
      <c r="E96" s="10" t="s">
        <v>238</v>
      </c>
      <c r="F96" s="10">
        <v>98829</v>
      </c>
      <c r="G96" s="11">
        <v>40107</v>
      </c>
    </row>
    <row r="97" spans="1:7" x14ac:dyDescent="0.25">
      <c r="A97" s="9" t="s">
        <v>239</v>
      </c>
      <c r="B97" s="9" t="s">
        <v>34</v>
      </c>
      <c r="C97" s="4" t="s">
        <v>228</v>
      </c>
      <c r="D97" s="10" t="s">
        <v>240</v>
      </c>
      <c r="E97" s="10" t="s">
        <v>241</v>
      </c>
      <c r="F97" s="12">
        <v>116095</v>
      </c>
      <c r="G97" s="13">
        <v>38323</v>
      </c>
    </row>
    <row r="98" spans="1:7" x14ac:dyDescent="0.25">
      <c r="A98" s="9" t="s">
        <v>239</v>
      </c>
      <c r="B98" s="9" t="s">
        <v>34</v>
      </c>
      <c r="C98" s="4" t="s">
        <v>46</v>
      </c>
      <c r="D98" s="10" t="s">
        <v>242</v>
      </c>
      <c r="E98" s="10" t="s">
        <v>243</v>
      </c>
      <c r="F98" s="36">
        <v>35190</v>
      </c>
      <c r="G98" s="37">
        <v>38363</v>
      </c>
    </row>
    <row r="99" spans="1:7" x14ac:dyDescent="0.25">
      <c r="A99" s="9" t="s">
        <v>239</v>
      </c>
      <c r="B99" s="9" t="s">
        <v>34</v>
      </c>
      <c r="C99" s="4" t="s">
        <v>244</v>
      </c>
      <c r="D99" s="10" t="s">
        <v>245</v>
      </c>
      <c r="E99" s="10" t="s">
        <v>246</v>
      </c>
      <c r="F99" s="36">
        <v>111030</v>
      </c>
      <c r="G99" s="37">
        <v>38119</v>
      </c>
    </row>
    <row r="100" spans="1:7" x14ac:dyDescent="0.25">
      <c r="A100" s="9" t="s">
        <v>239</v>
      </c>
      <c r="B100" s="9" t="s">
        <v>34</v>
      </c>
      <c r="C100" s="4" t="s">
        <v>244</v>
      </c>
      <c r="D100" s="10" t="s">
        <v>245</v>
      </c>
      <c r="E100" s="10" t="s">
        <v>247</v>
      </c>
      <c r="F100" s="10">
        <v>111029</v>
      </c>
      <c r="G100" s="11">
        <v>38119</v>
      </c>
    </row>
    <row r="101" spans="1:7" x14ac:dyDescent="0.25">
      <c r="A101" s="9" t="s">
        <v>239</v>
      </c>
      <c r="B101" s="9" t="s">
        <v>99</v>
      </c>
      <c r="C101" s="42" t="s">
        <v>35</v>
      </c>
      <c r="D101" s="10" t="s">
        <v>248</v>
      </c>
      <c r="E101" s="10" t="s">
        <v>249</v>
      </c>
      <c r="F101" s="44">
        <v>256373</v>
      </c>
      <c r="G101" s="67">
        <v>38571</v>
      </c>
    </row>
    <row r="102" spans="1:7" x14ac:dyDescent="0.25">
      <c r="A102" s="9" t="s">
        <v>239</v>
      </c>
      <c r="B102" s="9" t="s">
        <v>99</v>
      </c>
      <c r="C102" s="42" t="s">
        <v>35</v>
      </c>
      <c r="D102" s="10" t="s">
        <v>250</v>
      </c>
      <c r="E102" s="10" t="s">
        <v>251</v>
      </c>
      <c r="F102" s="44">
        <v>11088</v>
      </c>
      <c r="G102" s="67">
        <v>37755</v>
      </c>
    </row>
    <row r="103" spans="1:7" x14ac:dyDescent="0.25">
      <c r="A103" s="9" t="s">
        <v>239</v>
      </c>
      <c r="B103" s="9" t="s">
        <v>99</v>
      </c>
      <c r="C103" s="42" t="s">
        <v>69</v>
      </c>
      <c r="D103" s="10" t="s">
        <v>252</v>
      </c>
      <c r="E103" s="10" t="s">
        <v>253</v>
      </c>
      <c r="F103" s="44">
        <v>12153</v>
      </c>
      <c r="G103" s="67">
        <v>37895</v>
      </c>
    </row>
    <row r="104" spans="1:7" x14ac:dyDescent="0.25">
      <c r="A104" s="9" t="s">
        <v>239</v>
      </c>
      <c r="B104" s="9" t="s">
        <v>99</v>
      </c>
      <c r="C104" s="42" t="s">
        <v>111</v>
      </c>
      <c r="D104" s="10" t="s">
        <v>254</v>
      </c>
      <c r="E104" s="10" t="s">
        <v>255</v>
      </c>
      <c r="F104" s="44">
        <v>56391</v>
      </c>
      <c r="G104" s="67">
        <v>38384</v>
      </c>
    </row>
    <row r="105" spans="1:7" x14ac:dyDescent="0.25">
      <c r="A105" s="18"/>
      <c r="B105" s="9"/>
      <c r="C105" s="42"/>
      <c r="D105" s="10"/>
      <c r="E105" s="10"/>
      <c r="F105" s="44"/>
      <c r="G105" s="67"/>
    </row>
    <row r="106" spans="1:7" x14ac:dyDescent="0.25">
      <c r="A106" s="18"/>
      <c r="B106" s="9"/>
      <c r="C106" s="42"/>
      <c r="D106" s="10"/>
      <c r="E106" s="10"/>
      <c r="F106" s="44"/>
      <c r="G106" s="67"/>
    </row>
    <row r="107" spans="1:7" x14ac:dyDescent="0.25">
      <c r="A107" s="4"/>
      <c r="B107" s="9"/>
      <c r="C107" s="4"/>
      <c r="D107" s="10"/>
      <c r="E107" s="10"/>
      <c r="F107" s="4"/>
      <c r="G107" s="17"/>
    </row>
    <row r="108" spans="1:7" x14ac:dyDescent="0.25">
      <c r="A108" s="4"/>
      <c r="B108" s="9"/>
      <c r="C108" s="4"/>
      <c r="D108" s="10"/>
      <c r="E108" s="10"/>
      <c r="F108" s="4"/>
      <c r="G108" s="17"/>
    </row>
    <row r="109" spans="1:7" x14ac:dyDescent="0.25">
      <c r="A109" s="4"/>
      <c r="B109" s="9"/>
      <c r="C109" s="4"/>
      <c r="D109" s="10"/>
      <c r="E109" s="10"/>
      <c r="F109" s="4"/>
      <c r="G109" s="17"/>
    </row>
    <row r="110" spans="1:7" x14ac:dyDescent="0.25">
      <c r="A110" s="9"/>
      <c r="B110" s="9"/>
      <c r="C110" s="4"/>
      <c r="D110" s="10"/>
      <c r="E110" s="10"/>
      <c r="F110" s="10"/>
      <c r="G110" s="11"/>
    </row>
    <row r="111" spans="1:7" x14ac:dyDescent="0.25">
      <c r="A111" s="3"/>
      <c r="B111" s="9"/>
      <c r="C111" s="4"/>
      <c r="D111" s="10"/>
      <c r="E111" s="10"/>
      <c r="F111" s="6"/>
      <c r="G111" s="7"/>
    </row>
    <row r="112" spans="1:7" x14ac:dyDescent="0.25">
      <c r="A112" s="3"/>
      <c r="B112" s="9"/>
      <c r="C112" s="4"/>
      <c r="D112" s="10"/>
      <c r="E112" s="10"/>
      <c r="F112" s="6"/>
      <c r="G112" s="7"/>
    </row>
    <row r="113" spans="1:7" x14ac:dyDescent="0.25">
      <c r="A113" s="3"/>
      <c r="B113" s="9"/>
      <c r="C113" s="4"/>
      <c r="D113" s="10"/>
      <c r="E113" s="10"/>
      <c r="F113" s="4"/>
      <c r="G113" s="5"/>
    </row>
    <row r="114" spans="1:7" x14ac:dyDescent="0.25">
      <c r="A114" s="9"/>
      <c r="B114" s="9"/>
      <c r="C114" s="4"/>
      <c r="D114" s="10"/>
      <c r="E114" s="10"/>
      <c r="F114" s="45"/>
      <c r="G114" s="46"/>
    </row>
    <row r="115" spans="1:7" x14ac:dyDescent="0.25">
      <c r="A115" s="9"/>
      <c r="B115" s="9"/>
      <c r="C115" s="4"/>
      <c r="D115" s="10"/>
      <c r="E115" s="10"/>
      <c r="F115" s="40"/>
      <c r="G115" s="41"/>
    </row>
    <row r="116" spans="1:7" x14ac:dyDescent="0.25">
      <c r="A116" s="9"/>
      <c r="B116" s="9"/>
      <c r="C116" s="4"/>
      <c r="D116" s="10"/>
      <c r="E116" s="10"/>
      <c r="F116" s="10"/>
      <c r="G116" s="11"/>
    </row>
    <row r="117" spans="1:7" x14ac:dyDescent="0.25">
      <c r="A117" s="9"/>
      <c r="B117" s="9"/>
      <c r="C117" s="4"/>
      <c r="D117" s="10"/>
      <c r="E117" s="10"/>
      <c r="F117" s="12"/>
      <c r="G117" s="13"/>
    </row>
    <row r="118" spans="1:7" x14ac:dyDescent="0.25">
      <c r="A118" s="9"/>
      <c r="B118" s="9"/>
      <c r="C118" s="4"/>
      <c r="D118" s="10"/>
      <c r="E118" s="10"/>
      <c r="F118" s="12"/>
      <c r="G118" s="13"/>
    </row>
    <row r="119" spans="1:7" x14ac:dyDescent="0.25">
      <c r="A119" s="9"/>
      <c r="B119" s="9"/>
      <c r="C119" s="4"/>
      <c r="D119" s="10"/>
      <c r="E119" s="10"/>
      <c r="F119" s="12"/>
      <c r="G119" s="13"/>
    </row>
    <row r="120" spans="1:7" x14ac:dyDescent="0.25">
      <c r="A120" s="9"/>
      <c r="B120" s="9"/>
      <c r="C120" s="4"/>
      <c r="D120" s="10"/>
      <c r="E120" s="10"/>
      <c r="F120" s="12"/>
      <c r="G120" s="13"/>
    </row>
    <row r="121" spans="1:7" x14ac:dyDescent="0.25">
      <c r="A121" s="9"/>
      <c r="B121" s="9"/>
      <c r="C121" s="4"/>
      <c r="D121" s="10"/>
      <c r="E121" s="10"/>
      <c r="F121" s="12"/>
      <c r="G121" s="13"/>
    </row>
    <row r="122" spans="1:7" x14ac:dyDescent="0.25">
      <c r="A122" s="9"/>
      <c r="B122" s="9"/>
      <c r="C122" s="4"/>
      <c r="D122" s="10"/>
      <c r="E122" s="10"/>
      <c r="F122" s="36"/>
      <c r="G122" s="37"/>
    </row>
    <row r="123" spans="1:7" x14ac:dyDescent="0.25">
      <c r="A123" s="9"/>
      <c r="B123" s="9"/>
      <c r="C123" s="4"/>
      <c r="D123" s="10"/>
      <c r="E123" s="10"/>
      <c r="F123" s="36"/>
      <c r="G123" s="37"/>
    </row>
    <row r="124" spans="1:7" x14ac:dyDescent="0.25">
      <c r="A124" s="9"/>
      <c r="B124" s="9"/>
      <c r="C124" s="4"/>
      <c r="D124" s="10"/>
      <c r="E124" s="10"/>
      <c r="F124" s="36"/>
      <c r="G124" s="37"/>
    </row>
    <row r="125" spans="1:7" x14ac:dyDescent="0.25">
      <c r="A125" s="9"/>
      <c r="B125" s="9"/>
      <c r="C125" s="4"/>
      <c r="D125" s="10"/>
      <c r="E125" s="10"/>
      <c r="F125" s="3"/>
      <c r="G125" s="5"/>
    </row>
    <row r="126" spans="1:7" x14ac:dyDescent="0.25">
      <c r="A126" s="9"/>
      <c r="B126" s="9"/>
      <c r="C126" s="4"/>
      <c r="D126" s="10"/>
      <c r="E126" s="10"/>
      <c r="F126" s="36"/>
      <c r="G126" s="37"/>
    </row>
    <row r="127" spans="1:7" x14ac:dyDescent="0.25">
      <c r="A127" s="9"/>
      <c r="B127" s="9"/>
      <c r="C127" s="4"/>
      <c r="D127" s="10"/>
      <c r="E127" s="10"/>
      <c r="F127" s="36"/>
      <c r="G127" s="37"/>
    </row>
    <row r="128" spans="1:7" x14ac:dyDescent="0.25">
      <c r="A128" s="9"/>
      <c r="B128" s="9"/>
      <c r="C128" s="4"/>
      <c r="D128" s="10"/>
      <c r="E128" s="10"/>
      <c r="F128" s="16"/>
      <c r="G128" s="17"/>
    </row>
    <row r="129" spans="1:11" x14ac:dyDescent="0.25">
      <c r="A129" s="9"/>
      <c r="B129" s="9"/>
      <c r="C129" s="4"/>
      <c r="D129" s="10"/>
      <c r="E129" s="10"/>
      <c r="F129" s="36"/>
      <c r="G129" s="37"/>
    </row>
    <row r="130" spans="1:11" x14ac:dyDescent="0.25">
      <c r="A130" s="9"/>
      <c r="B130" s="9"/>
      <c r="C130" s="4"/>
      <c r="D130" s="10"/>
      <c r="E130" s="10"/>
      <c r="F130" s="38"/>
      <c r="G130" s="39"/>
    </row>
    <row r="131" spans="1:11" x14ac:dyDescent="0.25">
      <c r="A131" s="9"/>
      <c r="B131" s="9"/>
      <c r="C131" s="4"/>
      <c r="D131" s="10"/>
      <c r="E131" s="10"/>
      <c r="F131" s="10"/>
      <c r="G131" s="11"/>
    </row>
    <row r="132" spans="1:11" x14ac:dyDescent="0.25">
      <c r="A132" s="9"/>
      <c r="B132" s="9"/>
      <c r="C132" s="4"/>
      <c r="D132" s="10"/>
      <c r="E132" s="10"/>
      <c r="F132" s="12"/>
      <c r="G132" s="13"/>
    </row>
    <row r="133" spans="1:11" x14ac:dyDescent="0.25">
      <c r="A133" s="9"/>
      <c r="B133" s="9"/>
      <c r="C133" s="4"/>
      <c r="D133" s="10"/>
      <c r="E133" s="10"/>
      <c r="F133" s="12"/>
      <c r="G133" s="13"/>
    </row>
    <row r="134" spans="1:11" s="33" customFormat="1" x14ac:dyDescent="0.25">
      <c r="A134" s="9"/>
      <c r="B134" s="9"/>
      <c r="C134" s="4"/>
      <c r="D134" s="10"/>
      <c r="E134" s="10"/>
      <c r="F134" s="10"/>
      <c r="G134" s="11"/>
      <c r="K134" s="34"/>
    </row>
    <row r="135" spans="1:11" s="33" customFormat="1" x14ac:dyDescent="0.25">
      <c r="A135" s="9"/>
      <c r="B135" s="9"/>
      <c r="C135" s="4"/>
      <c r="D135" s="10"/>
      <c r="E135" s="10"/>
      <c r="F135" s="12"/>
      <c r="G135" s="13"/>
      <c r="K135" s="34"/>
    </row>
    <row r="136" spans="1:11" s="33" customFormat="1" x14ac:dyDescent="0.25">
      <c r="A136" s="9"/>
      <c r="B136" s="9"/>
      <c r="C136" s="4"/>
      <c r="D136" s="10"/>
      <c r="E136" s="10"/>
      <c r="F136" s="10"/>
      <c r="G136" s="11"/>
      <c r="K136" s="34"/>
    </row>
    <row r="137" spans="1:11" s="33" customFormat="1" x14ac:dyDescent="0.25">
      <c r="A137" s="9"/>
      <c r="B137" s="9"/>
      <c r="C137" s="4"/>
      <c r="D137" s="10"/>
      <c r="E137" s="10"/>
      <c r="F137" s="10"/>
      <c r="G137" s="11"/>
      <c r="K137" s="34"/>
    </row>
    <row r="138" spans="1:11" s="33" customFormat="1" x14ac:dyDescent="0.25">
      <c r="A138" s="9"/>
      <c r="B138" s="9"/>
      <c r="C138" s="4"/>
      <c r="D138" s="10"/>
      <c r="E138" s="10"/>
      <c r="F138" s="10"/>
      <c r="G138" s="11"/>
      <c r="K138" s="34"/>
    </row>
    <row r="139" spans="1:11" s="33" customFormat="1" x14ac:dyDescent="0.25">
      <c r="A139" s="9"/>
      <c r="B139" s="9"/>
      <c r="C139" s="4"/>
      <c r="D139" s="10"/>
      <c r="E139" s="10"/>
      <c r="F139" s="10"/>
      <c r="G139" s="11"/>
      <c r="K139" s="35"/>
    </row>
    <row r="140" spans="1:11" s="33" customFormat="1" x14ac:dyDescent="0.25">
      <c r="A140" s="9"/>
      <c r="B140" s="9"/>
      <c r="C140" s="4"/>
      <c r="D140" s="10"/>
      <c r="E140" s="10"/>
      <c r="F140" s="10"/>
      <c r="G140" s="11"/>
      <c r="K140" s="34"/>
    </row>
    <row r="141" spans="1:11" x14ac:dyDescent="0.25">
      <c r="A141" s="18"/>
      <c r="B141" s="9"/>
      <c r="C141" s="42"/>
      <c r="D141" s="10"/>
      <c r="E141" s="10"/>
      <c r="F141" s="44"/>
      <c r="G141" s="67"/>
    </row>
    <row r="142" spans="1:11" x14ac:dyDescent="0.25">
      <c r="A142" s="9"/>
      <c r="B142" s="9"/>
      <c r="C142" s="4"/>
      <c r="D142" s="10"/>
      <c r="E142" s="10"/>
      <c r="F142" s="4"/>
      <c r="G142" s="5"/>
    </row>
    <row r="143" spans="1:11" x14ac:dyDescent="0.25">
      <c r="A143" s="9"/>
      <c r="B143" s="9"/>
      <c r="C143" s="4"/>
      <c r="D143" s="10"/>
      <c r="E143" s="10"/>
      <c r="F143" s="4"/>
      <c r="G143" s="5"/>
    </row>
    <row r="144" spans="1:11" x14ac:dyDescent="0.25">
      <c r="A144" s="4"/>
      <c r="B144" s="9"/>
      <c r="C144" s="4"/>
      <c r="D144" s="10"/>
      <c r="E144" s="10"/>
      <c r="F144" s="4"/>
      <c r="G144" s="5"/>
    </row>
    <row r="145" spans="1:7" x14ac:dyDescent="0.25">
      <c r="A145" s="4"/>
      <c r="B145" s="9"/>
      <c r="C145" s="4"/>
      <c r="D145" s="10"/>
      <c r="E145" s="10"/>
      <c r="F145" s="4"/>
      <c r="G145" s="5"/>
    </row>
    <row r="146" spans="1:7" x14ac:dyDescent="0.25">
      <c r="A146" s="9"/>
      <c r="B146" s="9"/>
      <c r="C146" s="42"/>
      <c r="D146" s="10"/>
      <c r="E146" s="10"/>
      <c r="F146" s="10"/>
      <c r="G146" s="11"/>
    </row>
    <row r="147" spans="1:7" x14ac:dyDescent="0.25">
      <c r="A147" s="19"/>
      <c r="B147" s="9"/>
      <c r="C147" s="42"/>
      <c r="D147" s="10"/>
      <c r="E147" s="10"/>
      <c r="F147" s="4"/>
      <c r="G147" s="5"/>
    </row>
    <row r="148" spans="1:7" x14ac:dyDescent="0.25">
      <c r="A148" s="19"/>
      <c r="B148" s="9"/>
      <c r="C148" s="42"/>
      <c r="D148" s="10"/>
      <c r="E148" s="10"/>
      <c r="F148" s="4"/>
      <c r="G148" s="5"/>
    </row>
    <row r="149" spans="1:7" x14ac:dyDescent="0.25">
      <c r="A149" s="19"/>
      <c r="B149" s="9"/>
      <c r="C149" s="42"/>
      <c r="D149" s="10"/>
      <c r="E149" s="10"/>
      <c r="F149" s="4"/>
      <c r="G149" s="5"/>
    </row>
    <row r="150" spans="1:7" x14ac:dyDescent="0.25">
      <c r="A150" s="19"/>
      <c r="B150" s="9"/>
      <c r="C150" s="42"/>
      <c r="D150" s="10"/>
      <c r="E150" s="10"/>
      <c r="F150" s="4"/>
      <c r="G150" s="5"/>
    </row>
    <row r="151" spans="1:7" x14ac:dyDescent="0.25">
      <c r="A151" s="19"/>
      <c r="B151" s="9"/>
      <c r="C151" s="42"/>
      <c r="D151" s="10"/>
      <c r="E151" s="10"/>
      <c r="F151" s="4"/>
      <c r="G151" s="5"/>
    </row>
    <row r="152" spans="1:7" x14ac:dyDescent="0.25">
      <c r="A152" s="19"/>
      <c r="B152" s="9"/>
      <c r="C152" s="42"/>
      <c r="D152" s="10"/>
      <c r="E152" s="10"/>
      <c r="F152" s="4"/>
      <c r="G152" s="5"/>
    </row>
    <row r="153" spans="1:7" x14ac:dyDescent="0.25">
      <c r="A153" s="3"/>
      <c r="B153" s="9"/>
      <c r="C153" s="4"/>
      <c r="D153" s="10"/>
      <c r="E153" s="10"/>
      <c r="F153" s="6"/>
      <c r="G153" s="7"/>
    </row>
    <row r="154" spans="1:7" x14ac:dyDescent="0.25">
      <c r="A154" s="9"/>
      <c r="B154" s="9"/>
      <c r="C154" s="4"/>
      <c r="D154" s="10"/>
      <c r="E154" s="10"/>
      <c r="F154" s="40"/>
      <c r="G154" s="41"/>
    </row>
    <row r="155" spans="1:7" x14ac:dyDescent="0.25">
      <c r="A155" s="9"/>
      <c r="B155" s="9"/>
      <c r="C155" s="4"/>
      <c r="D155" s="10"/>
      <c r="E155" s="10"/>
      <c r="F155" s="45"/>
      <c r="G155" s="46"/>
    </row>
    <row r="156" spans="1:7" x14ac:dyDescent="0.25">
      <c r="A156" s="9"/>
      <c r="B156" s="9"/>
      <c r="C156" s="4"/>
      <c r="D156" s="10"/>
      <c r="E156" s="10"/>
      <c r="F156" s="12"/>
      <c r="G156" s="13"/>
    </row>
    <row r="157" spans="1:7" x14ac:dyDescent="0.25">
      <c r="A157" s="9"/>
      <c r="B157" s="9"/>
      <c r="C157" s="4"/>
      <c r="D157" s="10"/>
      <c r="E157" s="10"/>
      <c r="F157" s="12"/>
      <c r="G157" s="13"/>
    </row>
    <row r="158" spans="1:7" x14ac:dyDescent="0.25">
      <c r="A158" s="9"/>
      <c r="B158" s="9"/>
      <c r="C158" s="4"/>
      <c r="D158" s="10"/>
      <c r="E158" s="10"/>
      <c r="F158" s="12"/>
      <c r="G158" s="13"/>
    </row>
    <row r="159" spans="1:7" x14ac:dyDescent="0.25">
      <c r="A159" s="9"/>
      <c r="B159" s="9"/>
      <c r="C159" s="4"/>
      <c r="D159" s="10"/>
      <c r="E159" s="10"/>
      <c r="F159" s="12"/>
      <c r="G159" s="13"/>
    </row>
    <row r="160" spans="1:7" x14ac:dyDescent="0.25">
      <c r="A160" s="9"/>
      <c r="B160" s="9"/>
      <c r="C160" s="4"/>
      <c r="D160" s="10"/>
      <c r="E160" s="10"/>
      <c r="F160" s="12"/>
      <c r="G160" s="13"/>
    </row>
    <row r="161" spans="1:7" x14ac:dyDescent="0.25">
      <c r="A161" s="9"/>
      <c r="B161" s="9"/>
      <c r="C161" s="4"/>
      <c r="D161" s="10"/>
      <c r="E161" s="10"/>
      <c r="F161" s="36"/>
      <c r="G161" s="37"/>
    </row>
    <row r="162" spans="1:7" x14ac:dyDescent="0.25">
      <c r="A162" s="9"/>
      <c r="B162" s="9"/>
      <c r="C162" s="4"/>
      <c r="D162" s="10"/>
      <c r="E162" s="10"/>
      <c r="F162" s="16"/>
      <c r="G162" s="17"/>
    </row>
    <row r="163" spans="1:7" x14ac:dyDescent="0.25">
      <c r="A163" s="9"/>
      <c r="B163" s="9"/>
      <c r="C163" s="4"/>
      <c r="D163" s="10"/>
      <c r="E163" s="10"/>
      <c r="F163" s="16"/>
      <c r="G163" s="17"/>
    </row>
    <row r="164" spans="1:7" x14ac:dyDescent="0.25">
      <c r="A164" s="9"/>
      <c r="B164" s="9"/>
      <c r="C164" s="4"/>
      <c r="D164" s="10"/>
      <c r="E164" s="10"/>
      <c r="F164" s="12"/>
      <c r="G164" s="13"/>
    </row>
    <row r="165" spans="1:7" x14ac:dyDescent="0.25">
      <c r="A165" s="9"/>
      <c r="B165" s="9"/>
      <c r="C165" s="4"/>
      <c r="D165" s="10"/>
      <c r="E165" s="10"/>
      <c r="F165" s="12"/>
      <c r="G165" s="13"/>
    </row>
    <row r="166" spans="1:7" x14ac:dyDescent="0.25">
      <c r="A166" s="9"/>
      <c r="B166" s="9"/>
      <c r="C166" s="4"/>
      <c r="D166" s="10"/>
      <c r="E166" s="10"/>
      <c r="F166" s="12"/>
      <c r="G166" s="13"/>
    </row>
    <row r="167" spans="1:7" x14ac:dyDescent="0.25">
      <c r="A167" s="9"/>
      <c r="B167" s="9"/>
      <c r="C167" s="4"/>
      <c r="D167" s="10"/>
      <c r="E167" s="10"/>
      <c r="F167" s="12"/>
      <c r="G167" s="13"/>
    </row>
    <row r="168" spans="1:7" x14ac:dyDescent="0.25">
      <c r="A168" s="9"/>
      <c r="B168" s="9"/>
      <c r="C168" s="4"/>
      <c r="D168" s="10"/>
      <c r="E168" s="10"/>
      <c r="F168" s="12"/>
      <c r="G168" s="13"/>
    </row>
    <row r="169" spans="1:7" x14ac:dyDescent="0.25">
      <c r="A169" s="9"/>
      <c r="B169" s="9"/>
      <c r="C169" s="4"/>
      <c r="D169" s="10"/>
      <c r="E169" s="10"/>
      <c r="F169" s="12"/>
      <c r="G169" s="13"/>
    </row>
    <row r="170" spans="1:7" x14ac:dyDescent="0.25">
      <c r="A170" s="9"/>
      <c r="B170" s="9"/>
      <c r="C170" s="4"/>
      <c r="D170" s="10"/>
      <c r="E170" s="10"/>
      <c r="F170" s="12"/>
      <c r="G170" s="13"/>
    </row>
    <row r="171" spans="1:7" x14ac:dyDescent="0.25">
      <c r="A171" s="9"/>
      <c r="B171" s="9"/>
      <c r="C171" s="4"/>
      <c r="D171" s="10"/>
      <c r="E171" s="10"/>
      <c r="F171" s="12"/>
      <c r="G171" s="13"/>
    </row>
    <row r="172" spans="1:7" x14ac:dyDescent="0.25">
      <c r="A172" s="9"/>
      <c r="B172" s="9"/>
      <c r="C172" s="4"/>
      <c r="D172" s="10"/>
      <c r="E172" s="10"/>
      <c r="F172" s="12"/>
      <c r="G172" s="13"/>
    </row>
    <row r="173" spans="1:7" x14ac:dyDescent="0.25">
      <c r="A173" s="9"/>
      <c r="B173" s="9"/>
      <c r="C173" s="4"/>
      <c r="D173" s="10"/>
      <c r="E173" s="10"/>
      <c r="F173" s="12"/>
      <c r="G173" s="13"/>
    </row>
    <row r="174" spans="1:7" x14ac:dyDescent="0.25">
      <c r="A174" s="9"/>
      <c r="B174" s="9"/>
      <c r="C174" s="4"/>
      <c r="D174" s="10"/>
      <c r="E174" s="10"/>
      <c r="F174" s="12"/>
      <c r="G174" s="13"/>
    </row>
    <row r="175" spans="1:7" x14ac:dyDescent="0.25">
      <c r="A175" s="9"/>
      <c r="B175" s="9"/>
      <c r="C175" s="4"/>
      <c r="D175" s="10"/>
      <c r="E175" s="10"/>
      <c r="F175" s="12"/>
      <c r="G175" s="13"/>
    </row>
    <row r="176" spans="1:7" x14ac:dyDescent="0.25">
      <c r="A176" s="9"/>
      <c r="B176" s="9"/>
      <c r="C176" s="4"/>
      <c r="D176" s="10"/>
      <c r="E176" s="10"/>
      <c r="F176" s="12"/>
      <c r="G176" s="13"/>
    </row>
    <row r="177" spans="1:7" x14ac:dyDescent="0.25">
      <c r="A177" s="9"/>
      <c r="B177" s="9"/>
      <c r="C177" s="4"/>
      <c r="D177" s="10"/>
      <c r="E177" s="10"/>
      <c r="F177" s="12"/>
      <c r="G177" s="13"/>
    </row>
    <row r="178" spans="1:7" x14ac:dyDescent="0.25">
      <c r="A178" s="9"/>
      <c r="B178" s="9"/>
      <c r="C178" s="4"/>
      <c r="D178" s="10"/>
      <c r="E178" s="10"/>
      <c r="F178" s="12"/>
      <c r="G178" s="13"/>
    </row>
    <row r="179" spans="1:7" x14ac:dyDescent="0.25">
      <c r="A179" s="9"/>
      <c r="B179" s="9"/>
      <c r="C179" s="4"/>
      <c r="D179" s="10"/>
      <c r="E179" s="10"/>
      <c r="F179" s="12"/>
      <c r="G179" s="13"/>
    </row>
    <row r="180" spans="1:7" x14ac:dyDescent="0.25">
      <c r="A180" s="9"/>
      <c r="B180" s="9"/>
      <c r="C180" s="4"/>
      <c r="D180" s="10"/>
      <c r="E180" s="10"/>
      <c r="F180" s="12"/>
      <c r="G180" s="13"/>
    </row>
    <row r="181" spans="1:7" x14ac:dyDescent="0.25">
      <c r="A181" s="9"/>
      <c r="B181" s="9"/>
      <c r="C181" s="4"/>
      <c r="D181" s="10"/>
      <c r="E181" s="10"/>
      <c r="F181" s="12"/>
      <c r="G181" s="13"/>
    </row>
    <row r="182" spans="1:7" x14ac:dyDescent="0.25">
      <c r="A182" s="9"/>
      <c r="B182" s="9"/>
      <c r="C182" s="4"/>
      <c r="D182" s="10"/>
      <c r="E182" s="10"/>
      <c r="F182" s="12"/>
      <c r="G182" s="13"/>
    </row>
    <row r="183" spans="1:7" x14ac:dyDescent="0.25">
      <c r="A183" s="9"/>
      <c r="B183" s="9"/>
      <c r="C183" s="4"/>
      <c r="D183" s="10"/>
      <c r="E183" s="10"/>
      <c r="F183" s="10"/>
      <c r="G183" s="11"/>
    </row>
    <row r="184" spans="1:7" x14ac:dyDescent="0.25">
      <c r="A184" s="9"/>
      <c r="B184" s="9"/>
      <c r="C184" s="4"/>
      <c r="D184" s="4"/>
      <c r="E184" s="4"/>
      <c r="F184" s="4"/>
      <c r="G184" s="5"/>
    </row>
    <row r="185" spans="1:7" x14ac:dyDescent="0.25">
      <c r="A185" s="4"/>
      <c r="B185" s="9"/>
      <c r="C185" s="4"/>
      <c r="D185" s="43"/>
      <c r="E185" s="43"/>
      <c r="F185" s="4"/>
      <c r="G185" s="5"/>
    </row>
    <row r="186" spans="1:7" x14ac:dyDescent="0.25">
      <c r="A186" s="4"/>
      <c r="B186" s="9"/>
      <c r="C186" s="4"/>
      <c r="D186" s="4"/>
      <c r="E186" s="4"/>
      <c r="F186" s="4"/>
      <c r="G186" s="5"/>
    </row>
    <row r="187" spans="1:7" x14ac:dyDescent="0.25">
      <c r="A187" s="9"/>
      <c r="B187" s="9"/>
      <c r="C187" s="42"/>
      <c r="D187" s="4"/>
      <c r="E187" s="4"/>
      <c r="F187" s="4"/>
      <c r="G187" s="5"/>
    </row>
    <row r="188" spans="1:7" x14ac:dyDescent="0.25">
      <c r="A188" s="19"/>
      <c r="B188" s="9"/>
      <c r="C188" s="42"/>
      <c r="D188" s="4"/>
      <c r="E188" s="4"/>
      <c r="F188" s="4"/>
      <c r="G188" s="5"/>
    </row>
    <row r="189" spans="1:7" x14ac:dyDescent="0.25">
      <c r="A189" s="19"/>
      <c r="B189" s="9"/>
      <c r="C189" s="42"/>
      <c r="D189" s="4"/>
      <c r="E189" s="4"/>
      <c r="F189" s="4"/>
      <c r="G189" s="5"/>
    </row>
    <row r="190" spans="1:7" x14ac:dyDescent="0.25">
      <c r="A190" s="19"/>
      <c r="B190" s="9"/>
      <c r="C190" s="42"/>
      <c r="D190" s="4"/>
      <c r="E190" s="4"/>
      <c r="F190" s="4"/>
      <c r="G190" s="5"/>
    </row>
    <row r="191" spans="1:7" x14ac:dyDescent="0.25">
      <c r="A191" s="9"/>
      <c r="B191" s="9"/>
      <c r="C191" s="4"/>
      <c r="D191" s="10"/>
      <c r="E191" s="10"/>
      <c r="F191" s="10"/>
      <c r="G191" s="11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9"/>
  <sheetViews>
    <sheetView workbookViewId="0">
      <selection activeCell="C18" sqref="C18"/>
    </sheetView>
  </sheetViews>
  <sheetFormatPr baseColWidth="10" defaultColWidth="11.42578125" defaultRowHeight="15" x14ac:dyDescent="0.25"/>
  <cols>
    <col min="1" max="1" width="22.28515625" customWidth="1"/>
    <col min="2" max="2" width="16.140625" customWidth="1"/>
    <col min="3" max="3" width="11.28515625" customWidth="1"/>
    <col min="4" max="4" width="14.7109375" customWidth="1"/>
    <col min="5" max="5" width="11.85546875" bestFit="1" customWidth="1"/>
  </cols>
  <sheetData>
    <row r="3" spans="1:5" x14ac:dyDescent="0.25">
      <c r="A3" s="20" t="s">
        <v>256</v>
      </c>
      <c r="B3" s="20" t="s">
        <v>257</v>
      </c>
    </row>
    <row r="4" spans="1:5" x14ac:dyDescent="0.25">
      <c r="A4" s="20" t="s">
        <v>258</v>
      </c>
      <c r="B4" s="1" t="s">
        <v>28</v>
      </c>
      <c r="C4" s="1" t="s">
        <v>34</v>
      </c>
      <c r="D4" s="1" t="s">
        <v>99</v>
      </c>
      <c r="E4" s="1" t="s">
        <v>259</v>
      </c>
    </row>
    <row r="5" spans="1:5" x14ac:dyDescent="0.25">
      <c r="A5" s="21" t="s">
        <v>27</v>
      </c>
      <c r="B5" s="89">
        <v>2</v>
      </c>
      <c r="C5" s="89">
        <v>24</v>
      </c>
      <c r="D5" s="89">
        <v>7</v>
      </c>
      <c r="E5" s="89">
        <v>33</v>
      </c>
    </row>
    <row r="6" spans="1:5" x14ac:dyDescent="0.25">
      <c r="A6" s="21" t="s">
        <v>116</v>
      </c>
      <c r="B6" s="89"/>
      <c r="C6" s="89">
        <v>16</v>
      </c>
      <c r="D6" s="89">
        <v>8</v>
      </c>
      <c r="E6" s="89">
        <v>24</v>
      </c>
    </row>
    <row r="7" spans="1:5" x14ac:dyDescent="0.25">
      <c r="A7" s="21" t="s">
        <v>169</v>
      </c>
      <c r="B7" s="89"/>
      <c r="C7" s="89">
        <v>26</v>
      </c>
      <c r="D7" s="89">
        <v>11</v>
      </c>
      <c r="E7" s="89">
        <v>37</v>
      </c>
    </row>
    <row r="8" spans="1:5" x14ac:dyDescent="0.25">
      <c r="A8" s="21" t="s">
        <v>239</v>
      </c>
      <c r="B8" s="89"/>
      <c r="C8" s="89">
        <v>4</v>
      </c>
      <c r="D8" s="89">
        <v>4</v>
      </c>
      <c r="E8" s="89">
        <v>8</v>
      </c>
    </row>
    <row r="9" spans="1:5" x14ac:dyDescent="0.25">
      <c r="A9" s="21" t="s">
        <v>259</v>
      </c>
      <c r="B9" s="89">
        <v>2</v>
      </c>
      <c r="C9" s="89">
        <v>70</v>
      </c>
      <c r="D9" s="89">
        <v>30</v>
      </c>
      <c r="E9" s="89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7"/>
  <sheetViews>
    <sheetView showZeros="0" workbookViewId="0">
      <selection activeCell="A3" sqref="A3"/>
    </sheetView>
  </sheetViews>
  <sheetFormatPr baseColWidth="10" defaultColWidth="11.5703125" defaultRowHeight="15" outlineLevelCol="1" x14ac:dyDescent="0.25"/>
  <cols>
    <col min="1" max="1" width="39.140625" style="26" customWidth="1"/>
    <col min="2" max="2" width="19.7109375" style="26" customWidth="1"/>
    <col min="3" max="3" width="12.5703125" style="27" customWidth="1"/>
    <col min="4" max="4" width="14.85546875" style="26" customWidth="1" outlineLevel="1"/>
    <col min="5" max="5" width="13.28515625" style="26" customWidth="1" outlineLevel="1"/>
    <col min="6" max="6" width="14" style="26" customWidth="1" outlineLevel="1"/>
    <col min="7" max="7" width="12.140625" style="26" customWidth="1" outlineLevel="1"/>
    <col min="8" max="8" width="9.28515625" style="26" customWidth="1" outlineLevel="1"/>
    <col min="9" max="9" width="15.7109375" style="26" customWidth="1"/>
    <col min="10" max="10" width="13" style="26" customWidth="1"/>
    <col min="11" max="11" width="15.7109375" style="26" customWidth="1"/>
    <col min="12" max="16384" width="11.5703125" style="26"/>
  </cols>
  <sheetData>
    <row r="1" spans="1:12" s="49" customFormat="1" ht="60" customHeight="1" x14ac:dyDescent="0.25">
      <c r="B1" s="84" t="s">
        <v>338</v>
      </c>
      <c r="C1" s="84"/>
      <c r="D1" s="84"/>
      <c r="E1" s="84"/>
      <c r="F1" s="84"/>
      <c r="G1" s="84"/>
      <c r="H1" s="84"/>
      <c r="I1" s="84"/>
      <c r="J1" s="84"/>
      <c r="K1" s="80"/>
      <c r="L1" s="80"/>
    </row>
    <row r="2" spans="1:12" s="81" customFormat="1" ht="18.75" x14ac:dyDescent="0.25">
      <c r="B2" s="85" t="s">
        <v>339</v>
      </c>
      <c r="C2" s="85"/>
      <c r="D2" s="85"/>
      <c r="E2" s="85"/>
      <c r="F2" s="85"/>
      <c r="G2" s="85"/>
      <c r="H2" s="85"/>
      <c r="I2" s="85"/>
      <c r="J2" s="85"/>
      <c r="K2" s="82"/>
      <c r="L2" s="82"/>
    </row>
    <row r="3" spans="1:12" x14ac:dyDescent="0.25">
      <c r="A3" s="48" t="s">
        <v>260</v>
      </c>
      <c r="B3" s="49"/>
      <c r="E3" s="28"/>
      <c r="F3" s="49"/>
      <c r="G3" s="28"/>
      <c r="H3" s="28"/>
      <c r="I3" s="49"/>
      <c r="J3" s="28"/>
      <c r="K3" s="28"/>
    </row>
    <row r="5" spans="1:12" x14ac:dyDescent="0.25">
      <c r="A5" s="50" t="s">
        <v>261</v>
      </c>
      <c r="B5" s="50" t="s">
        <v>262</v>
      </c>
      <c r="C5" s="50" t="s">
        <v>263</v>
      </c>
      <c r="D5" s="50" t="s">
        <v>264</v>
      </c>
      <c r="E5" s="50" t="s">
        <v>265</v>
      </c>
      <c r="F5" s="50" t="s">
        <v>266</v>
      </c>
      <c r="G5" s="50" t="s">
        <v>267</v>
      </c>
      <c r="H5" s="50" t="s">
        <v>268</v>
      </c>
      <c r="I5" s="50" t="s">
        <v>269</v>
      </c>
      <c r="J5" s="50" t="s">
        <v>270</v>
      </c>
      <c r="K5" s="51"/>
    </row>
    <row r="6" spans="1:12" ht="15.6" customHeight="1" x14ac:dyDescent="0.25">
      <c r="A6" s="69" t="s">
        <v>271</v>
      </c>
      <c r="B6" s="69"/>
      <c r="C6" s="70"/>
      <c r="D6" s="62" t="str">
        <f>IF(B6&lt;&gt;"",VLOOKUP(B6,valeurs!$A$2:$E$25,3,FALSE),"")</f>
        <v/>
      </c>
      <c r="E6" s="63" t="str">
        <f>IF(B6&lt;&gt;"",VLOOKUP(B6,valeurs!$A$2:$E$25,2,FALSE),"")</f>
        <v/>
      </c>
      <c r="F6" s="62" t="str">
        <f>IF(B6&lt;&gt;"",VLOOKUP(B6,valeurs!$A$2:$E$25,4,FALSE),"")</f>
        <v/>
      </c>
      <c r="G6" s="62" t="str">
        <f>IF(B6&lt;&gt;"",C6*VLOOKUP(B6,valeurs!$A$2:$E$25,5,FALSE),"")</f>
        <v/>
      </c>
      <c r="H6" s="61">
        <f>IF(C6&lt;&gt;"",SUM(D6,(E6*C6),(F6*C6),G6),0)</f>
        <v>0</v>
      </c>
      <c r="I6" s="29"/>
      <c r="J6" s="29"/>
      <c r="K6" s="51"/>
    </row>
    <row r="7" spans="1:12" x14ac:dyDescent="0.25">
      <c r="A7" s="22" t="s">
        <v>272</v>
      </c>
      <c r="B7" s="22" t="s">
        <v>273</v>
      </c>
      <c r="C7" s="23">
        <v>6</v>
      </c>
      <c r="D7" s="62">
        <f>IF(B7&lt;&gt;"",VLOOKUP(B7,valeurs!$A$2:$E$25,3,FALSE),"")</f>
        <v>2.7777777777777779E-3</v>
      </c>
      <c r="E7" s="63">
        <f>IF(B7&lt;&gt;"",VLOOKUP(B7,valeurs!$A$2:$E$25,2,FALSE),"")</f>
        <v>3.4722222222222224E-4</v>
      </c>
      <c r="F7" s="62">
        <f>IF(B7&lt;&gt;"",VLOOKUP(B7,valeurs!$A$2:$E$25,4,FALSE),"")</f>
        <v>1.736111111111111E-3</v>
      </c>
      <c r="G7" s="62">
        <f>IF(B7&lt;&gt;"",C7*VLOOKUP(B7,valeurs!$A$2:$E$25,5,FALSE),"")</f>
        <v>1.0416666666666666E-2</v>
      </c>
      <c r="H7" s="61">
        <f>IF(B7&lt;&gt;"",SUM(D7,(E7*C7),(F7*C7),G7),0)</f>
        <v>2.5694444444444443E-2</v>
      </c>
      <c r="I7" s="24">
        <v>0.3125</v>
      </c>
      <c r="J7" s="24">
        <f t="shared" ref="J7:J35" si="0">IF(H7&lt;&gt;"",I7+H7,"")</f>
        <v>0.33819444444444446</v>
      </c>
      <c r="K7" s="51"/>
    </row>
    <row r="8" spans="1:12" x14ac:dyDescent="0.25">
      <c r="A8" s="22" t="s">
        <v>274</v>
      </c>
      <c r="B8" s="22" t="s">
        <v>273</v>
      </c>
      <c r="C8" s="23">
        <v>6</v>
      </c>
      <c r="D8" s="62">
        <f>IF(B8&lt;&gt;"",VLOOKUP(B8,valeurs!$A$2:$E$25,3,FALSE),"")</f>
        <v>2.7777777777777779E-3</v>
      </c>
      <c r="E8" s="63">
        <f>IF(B8&lt;&gt;"",VLOOKUP(B8,valeurs!$A$2:$E$25,2,FALSE),"")</f>
        <v>3.4722222222222224E-4</v>
      </c>
      <c r="F8" s="62">
        <f>IF(B8&lt;&gt;"",VLOOKUP(B8,valeurs!$A$2:$E$25,4,FALSE),"")</f>
        <v>1.736111111111111E-3</v>
      </c>
      <c r="G8" s="62">
        <f>IF(B8&lt;&gt;"",C8*VLOOKUP(B8,valeurs!$A$2:$E$25,5,FALSE),"")</f>
        <v>1.0416666666666666E-2</v>
      </c>
      <c r="H8" s="61">
        <f t="shared" ref="H8:H40" si="1">IF(B8&lt;&gt;"",SUM(D8,(E8*C8),(F8*C8),G8),0)</f>
        <v>2.5694444444444443E-2</v>
      </c>
      <c r="I8" s="24">
        <f>J7</f>
        <v>0.33819444444444446</v>
      </c>
      <c r="J8" s="24">
        <f t="shared" si="0"/>
        <v>0.36388888888888893</v>
      </c>
      <c r="K8" s="51"/>
    </row>
    <row r="9" spans="1:12" x14ac:dyDescent="0.25">
      <c r="A9" s="22" t="s">
        <v>275</v>
      </c>
      <c r="B9" s="22" t="s">
        <v>273</v>
      </c>
      <c r="C9" s="23">
        <v>7</v>
      </c>
      <c r="D9" s="62">
        <f>IF(B9&lt;&gt;"",VLOOKUP(B9,valeurs!$A$2:$E$25,3,FALSE),"")</f>
        <v>2.7777777777777779E-3</v>
      </c>
      <c r="E9" s="63">
        <f>IF(B9&lt;&gt;"",VLOOKUP(B9,valeurs!$A$2:$E$25,2,FALSE),"")</f>
        <v>3.4722222222222224E-4</v>
      </c>
      <c r="F9" s="62">
        <f>IF(B9&lt;&gt;"",VLOOKUP(B9,valeurs!$A$2:$E$25,4,FALSE),"")</f>
        <v>1.736111111111111E-3</v>
      </c>
      <c r="G9" s="62">
        <f>IF(B9&lt;&gt;"",C9*VLOOKUP(B9,valeurs!$A$2:$E$25,5,FALSE),"")</f>
        <v>1.2152777777777776E-2</v>
      </c>
      <c r="H9" s="61">
        <f t="shared" si="1"/>
        <v>2.9513888888888888E-2</v>
      </c>
      <c r="I9" s="24">
        <f t="shared" ref="I9:I35" si="2">J8</f>
        <v>0.36388888888888893</v>
      </c>
      <c r="J9" s="24">
        <f t="shared" si="0"/>
        <v>0.39340277777777782</v>
      </c>
      <c r="K9" s="51"/>
    </row>
    <row r="10" spans="1:12" x14ac:dyDescent="0.25">
      <c r="A10" s="22" t="s">
        <v>276</v>
      </c>
      <c r="B10" s="22" t="s">
        <v>276</v>
      </c>
      <c r="C10" s="23"/>
      <c r="D10" s="62">
        <f>IF(B10&lt;&gt;"",VLOOKUP(B10,valeurs!$A$2:$E$25,3,FALSE),"")</f>
        <v>1.0416666666666666E-2</v>
      </c>
      <c r="E10" s="63">
        <f>IF(B10&lt;&gt;"",VLOOKUP(B10,valeurs!$A$2:$E$25,2,FALSE),"")</f>
        <v>0</v>
      </c>
      <c r="F10" s="62">
        <f>IF(B10&lt;&gt;"",VLOOKUP(B10,valeurs!$A$2:$E$25,4,FALSE),"")</f>
        <v>0</v>
      </c>
      <c r="G10" s="62">
        <f>IF(B10&lt;&gt;"",C10*VLOOKUP(B10,valeurs!$A$2:$E$25,5,FALSE),"")</f>
        <v>0</v>
      </c>
      <c r="H10" s="61">
        <f t="shared" si="1"/>
        <v>1.0416666666666666E-2</v>
      </c>
      <c r="I10" s="24">
        <f t="shared" si="2"/>
        <v>0.39340277777777782</v>
      </c>
      <c r="J10" s="24">
        <f t="shared" si="0"/>
        <v>0.40381944444444451</v>
      </c>
      <c r="K10" s="51"/>
    </row>
    <row r="11" spans="1:12" x14ac:dyDescent="0.25">
      <c r="A11" s="32" t="s">
        <v>277</v>
      </c>
      <c r="B11" s="22"/>
      <c r="C11" s="23"/>
      <c r="D11" s="62" t="str">
        <f>IF(B11&lt;&gt;"",VLOOKUP(B11,valeurs!$A$2:$E$25,3,FALSE),"")</f>
        <v/>
      </c>
      <c r="E11" s="63" t="str">
        <f>IF(B11&lt;&gt;"",VLOOKUP(B11,valeurs!$A$2:$E$25,2,FALSE),"")</f>
        <v/>
      </c>
      <c r="F11" s="62" t="str">
        <f>IF(B11&lt;&gt;"",VLOOKUP(B11,valeurs!$A$2:$E$25,4,FALSE),"")</f>
        <v/>
      </c>
      <c r="G11" s="62" t="str">
        <f>IF(B11&lt;&gt;"",C11*VLOOKUP(B11,valeurs!$A$2:$E$25,5,FALSE),"")</f>
        <v/>
      </c>
      <c r="H11" s="61">
        <f t="shared" si="1"/>
        <v>0</v>
      </c>
      <c r="I11" s="24">
        <f t="shared" si="2"/>
        <v>0.40381944444444451</v>
      </c>
      <c r="J11" s="24">
        <f t="shared" si="0"/>
        <v>0.40381944444444451</v>
      </c>
      <c r="K11" s="51"/>
    </row>
    <row r="12" spans="1:12" x14ac:dyDescent="0.25">
      <c r="A12" s="22" t="s">
        <v>278</v>
      </c>
      <c r="B12" s="22" t="s">
        <v>273</v>
      </c>
      <c r="C12" s="23">
        <v>7</v>
      </c>
      <c r="D12" s="62">
        <f>IF(B12&lt;&gt;"",VLOOKUP(B12,valeurs!$A$2:$E$25,3,FALSE),"")</f>
        <v>2.7777777777777779E-3</v>
      </c>
      <c r="E12" s="63">
        <f>IF(B12&lt;&gt;"",VLOOKUP(B12,valeurs!$A$2:$E$25,2,FALSE),"")</f>
        <v>3.4722222222222224E-4</v>
      </c>
      <c r="F12" s="62">
        <f>IF(B12&lt;&gt;"",VLOOKUP(B12,valeurs!$A$2:$E$25,4,FALSE),"")</f>
        <v>1.736111111111111E-3</v>
      </c>
      <c r="G12" s="62">
        <f>IF(B12&lt;&gt;"",C12*VLOOKUP(B12,valeurs!$A$2:$E$25,5,FALSE),"")</f>
        <v>1.2152777777777776E-2</v>
      </c>
      <c r="H12" s="61">
        <f t="shared" si="1"/>
        <v>2.9513888888888888E-2</v>
      </c>
      <c r="I12" s="24">
        <f t="shared" si="2"/>
        <v>0.40381944444444451</v>
      </c>
      <c r="J12" s="24">
        <f t="shared" si="0"/>
        <v>0.4333333333333334</v>
      </c>
      <c r="K12" s="51"/>
    </row>
    <row r="13" spans="1:12" x14ac:dyDescent="0.25">
      <c r="A13" s="32" t="s">
        <v>279</v>
      </c>
      <c r="B13" s="22"/>
      <c r="C13" s="23"/>
      <c r="D13" s="62" t="str">
        <f>IF(B13&lt;&gt;"",VLOOKUP(B13,valeurs!$A$2:$E$25,3,FALSE),"")</f>
        <v/>
      </c>
      <c r="E13" s="63" t="str">
        <f>IF(B13&lt;&gt;"",VLOOKUP(B13,valeurs!$A$2:$E$25,2,FALSE),"")</f>
        <v/>
      </c>
      <c r="F13" s="62" t="str">
        <f>IF(B13&lt;&gt;"",VLOOKUP(B13,valeurs!$A$2:$E$25,4,FALSE),"")</f>
        <v/>
      </c>
      <c r="G13" s="62" t="str">
        <f>IF(B13&lt;&gt;"",C13*VLOOKUP(B13,valeurs!$A$2:$E$25,5,FALSE),"")</f>
        <v/>
      </c>
      <c r="H13" s="61">
        <f t="shared" si="1"/>
        <v>0</v>
      </c>
      <c r="I13" s="24">
        <f t="shared" si="2"/>
        <v>0.4333333333333334</v>
      </c>
      <c r="J13" s="24">
        <f t="shared" si="0"/>
        <v>0.4333333333333334</v>
      </c>
      <c r="K13" s="51"/>
    </row>
    <row r="14" spans="1:12" x14ac:dyDescent="0.25">
      <c r="A14" s="22" t="s">
        <v>280</v>
      </c>
      <c r="B14" s="22" t="s">
        <v>281</v>
      </c>
      <c r="C14" s="23">
        <v>3</v>
      </c>
      <c r="D14" s="62">
        <f>IF(B14&lt;&gt;"",VLOOKUP(B14,valeurs!$A$2:$E$25,3,FALSE),"")</f>
        <v>4.1666666666666666E-3</v>
      </c>
      <c r="E14" s="63">
        <f>IF(B14&lt;&gt;"",VLOOKUP(B14,valeurs!$A$2:$E$25,2,FALSE),"")</f>
        <v>3.4722222222222224E-4</v>
      </c>
      <c r="F14" s="62">
        <f>IF(B14&lt;&gt;"",VLOOKUP(B14,valeurs!$A$2:$E$25,4,FALSE),"")</f>
        <v>1.9675925925925928E-3</v>
      </c>
      <c r="G14" s="62">
        <f>IF(B14&lt;&gt;"",C14*VLOOKUP(B14,valeurs!$A$2:$E$25,5,FALSE),"")</f>
        <v>5.208333333333333E-3</v>
      </c>
      <c r="H14" s="61">
        <f t="shared" si="1"/>
        <v>1.6319444444444445E-2</v>
      </c>
      <c r="I14" s="24">
        <f t="shared" si="2"/>
        <v>0.4333333333333334</v>
      </c>
      <c r="J14" s="24">
        <f t="shared" si="0"/>
        <v>0.44965277777777785</v>
      </c>
      <c r="K14" s="51"/>
    </row>
    <row r="15" spans="1:12" x14ac:dyDescent="0.25">
      <c r="A15" s="22" t="s">
        <v>282</v>
      </c>
      <c r="B15" s="22" t="s">
        <v>281</v>
      </c>
      <c r="C15" s="23">
        <v>4</v>
      </c>
      <c r="D15" s="62">
        <f>IF(B15&lt;&gt;"",VLOOKUP(B15,valeurs!$A$2:$E$25,3,FALSE),"")</f>
        <v>4.1666666666666666E-3</v>
      </c>
      <c r="E15" s="63">
        <f>IF(B15&lt;&gt;"",VLOOKUP(B15,valeurs!$A$2:$E$25,2,FALSE),"")</f>
        <v>3.4722222222222224E-4</v>
      </c>
      <c r="F15" s="62">
        <f>IF(B15&lt;&gt;"",VLOOKUP(B15,valeurs!$A$2:$E$25,4,FALSE),"")</f>
        <v>1.9675925925925928E-3</v>
      </c>
      <c r="G15" s="62">
        <f>IF(B15&lt;&gt;"",C15*VLOOKUP(B15,valeurs!$A$2:$E$25,5,FALSE),"")</f>
        <v>6.9444444444444441E-3</v>
      </c>
      <c r="H15" s="61">
        <f t="shared" si="1"/>
        <v>2.0370370370370372E-2</v>
      </c>
      <c r="I15" s="24">
        <f t="shared" si="2"/>
        <v>0.44965277777777785</v>
      </c>
      <c r="J15" s="24">
        <f t="shared" si="0"/>
        <v>0.47002314814814822</v>
      </c>
      <c r="K15" s="51"/>
    </row>
    <row r="16" spans="1:12" x14ac:dyDescent="0.25">
      <c r="A16" s="22" t="s">
        <v>276</v>
      </c>
      <c r="B16" s="22" t="s">
        <v>276</v>
      </c>
      <c r="C16" s="23"/>
      <c r="D16" s="62">
        <f>IF(B16&lt;&gt;"",VLOOKUP(B16,valeurs!$A$2:$E$25,3,FALSE),"")</f>
        <v>1.0416666666666666E-2</v>
      </c>
      <c r="E16" s="63">
        <f>IF(B16&lt;&gt;"",VLOOKUP(B16,valeurs!$A$2:$E$25,2,FALSE),"")</f>
        <v>0</v>
      </c>
      <c r="F16" s="62">
        <f>IF(B16&lt;&gt;"",VLOOKUP(B16,valeurs!$A$2:$E$25,4,FALSE),"")</f>
        <v>0</v>
      </c>
      <c r="G16" s="62">
        <f>IF(B16&lt;&gt;"",C16*VLOOKUP(B16,valeurs!$A$2:$E$25,5,FALSE),"")</f>
        <v>0</v>
      </c>
      <c r="H16" s="61">
        <f t="shared" si="1"/>
        <v>1.0416666666666666E-2</v>
      </c>
      <c r="I16" s="24">
        <f t="shared" si="2"/>
        <v>0.47002314814814822</v>
      </c>
      <c r="J16" s="24">
        <f t="shared" si="0"/>
        <v>0.4804398148148149</v>
      </c>
      <c r="K16" s="51"/>
    </row>
    <row r="17" spans="1:12" x14ac:dyDescent="0.25">
      <c r="A17" s="32" t="s">
        <v>283</v>
      </c>
      <c r="B17" s="22"/>
      <c r="C17" s="23"/>
      <c r="D17" s="62" t="str">
        <f>IF(B17&lt;&gt;"",VLOOKUP(B17,valeurs!$A$2:$E$25,3,FALSE),"")</f>
        <v/>
      </c>
      <c r="E17" s="63" t="str">
        <f>IF(B17&lt;&gt;"",VLOOKUP(B17,valeurs!$A$2:$E$25,2,FALSE),"")</f>
        <v/>
      </c>
      <c r="F17" s="62" t="str">
        <f>IF(B17&lt;&gt;"",VLOOKUP(B17,valeurs!$A$2:$E$25,4,FALSE),"")</f>
        <v/>
      </c>
      <c r="G17" s="62" t="str">
        <f>IF(B17&lt;&gt;"",C17*VLOOKUP(B17,valeurs!$A$2:$E$25,5,FALSE),"")</f>
        <v/>
      </c>
      <c r="H17" s="61">
        <f t="shared" si="1"/>
        <v>0</v>
      </c>
      <c r="I17" s="24">
        <f t="shared" si="2"/>
        <v>0.4804398148148149</v>
      </c>
      <c r="J17" s="24">
        <f t="shared" si="0"/>
        <v>0.4804398148148149</v>
      </c>
      <c r="K17" s="51"/>
    </row>
    <row r="18" spans="1:12" x14ac:dyDescent="0.25">
      <c r="A18" s="31" t="s">
        <v>272</v>
      </c>
      <c r="B18" s="31" t="s">
        <v>281</v>
      </c>
      <c r="C18" s="23">
        <v>6</v>
      </c>
      <c r="D18" s="62">
        <f>IF(B18&lt;&gt;"",VLOOKUP(B18,valeurs!$A$2:$E$25,3,FALSE),"")</f>
        <v>4.1666666666666666E-3</v>
      </c>
      <c r="E18" s="63">
        <f>IF(B18&lt;&gt;"",VLOOKUP(B18,valeurs!$A$2:$E$25,2,FALSE),"")</f>
        <v>3.4722222222222224E-4</v>
      </c>
      <c r="F18" s="62">
        <f>IF(B18&lt;&gt;"",VLOOKUP(B18,valeurs!$A$2:$E$25,4,FALSE),"")</f>
        <v>1.9675925925925928E-3</v>
      </c>
      <c r="G18" s="62">
        <f>IF(B18&lt;&gt;"",C18*VLOOKUP(B18,valeurs!$A$2:$E$25,5,FALSE),"")</f>
        <v>1.0416666666666666E-2</v>
      </c>
      <c r="H18" s="61">
        <f t="shared" si="1"/>
        <v>2.8472222222222225E-2</v>
      </c>
      <c r="I18" s="24">
        <f t="shared" si="2"/>
        <v>0.4804398148148149</v>
      </c>
      <c r="J18" s="24">
        <f t="shared" si="0"/>
        <v>0.50891203703703713</v>
      </c>
      <c r="K18" s="51"/>
    </row>
    <row r="19" spans="1:12" x14ac:dyDescent="0.25">
      <c r="A19" s="22" t="s">
        <v>274</v>
      </c>
      <c r="B19" s="22" t="s">
        <v>281</v>
      </c>
      <c r="C19" s="23">
        <v>6</v>
      </c>
      <c r="D19" s="62">
        <f>IF(B19&lt;&gt;"",VLOOKUP(B19,valeurs!$A$2:$E$25,3,FALSE),"")</f>
        <v>4.1666666666666666E-3</v>
      </c>
      <c r="E19" s="63">
        <f>IF(B19&lt;&gt;"",VLOOKUP(B19,valeurs!$A$2:$E$25,2,FALSE),"")</f>
        <v>3.4722222222222224E-4</v>
      </c>
      <c r="F19" s="62">
        <f>IF(B19&lt;&gt;"",VLOOKUP(B19,valeurs!$A$2:$E$25,4,FALSE),"")</f>
        <v>1.9675925925925928E-3</v>
      </c>
      <c r="G19" s="62">
        <f>IF(B19&lt;&gt;"",C19*VLOOKUP(B19,valeurs!$A$2:$E$25,5,FALSE),"")</f>
        <v>1.0416666666666666E-2</v>
      </c>
      <c r="H19" s="61">
        <f t="shared" si="1"/>
        <v>2.8472222222222225E-2</v>
      </c>
      <c r="I19" s="24">
        <f t="shared" si="2"/>
        <v>0.50891203703703713</v>
      </c>
      <c r="J19" s="24">
        <f t="shared" si="0"/>
        <v>0.53738425925925937</v>
      </c>
      <c r="K19" s="51"/>
    </row>
    <row r="20" spans="1:12" x14ac:dyDescent="0.25">
      <c r="A20" s="22" t="s">
        <v>284</v>
      </c>
      <c r="B20" s="22" t="s">
        <v>281</v>
      </c>
      <c r="C20" s="23">
        <v>6</v>
      </c>
      <c r="D20" s="62">
        <f>IF(B20&lt;&gt;"",VLOOKUP(B20,valeurs!$A$2:$E$25,3,FALSE),"")</f>
        <v>4.1666666666666666E-3</v>
      </c>
      <c r="E20" s="63">
        <f>IF(B20&lt;&gt;"",VLOOKUP(B20,valeurs!$A$2:$E$25,2,FALSE),"")</f>
        <v>3.4722222222222224E-4</v>
      </c>
      <c r="F20" s="62">
        <f>IF(B20&lt;&gt;"",VLOOKUP(B20,valeurs!$A$2:$E$25,4,FALSE),"")</f>
        <v>1.9675925925925928E-3</v>
      </c>
      <c r="G20" s="62">
        <f>IF(B20&lt;&gt;"",C20*VLOOKUP(B20,valeurs!$A$2:$E$25,5,FALSE),"")</f>
        <v>1.0416666666666666E-2</v>
      </c>
      <c r="H20" s="61">
        <f t="shared" si="1"/>
        <v>2.8472222222222225E-2</v>
      </c>
      <c r="I20" s="24">
        <f t="shared" si="2"/>
        <v>0.53738425925925937</v>
      </c>
      <c r="J20" s="24">
        <f t="shared" si="0"/>
        <v>0.5658564814814816</v>
      </c>
      <c r="K20" s="51"/>
    </row>
    <row r="21" spans="1:12" x14ac:dyDescent="0.25">
      <c r="A21" s="22" t="s">
        <v>276</v>
      </c>
      <c r="B21" s="22" t="s">
        <v>276</v>
      </c>
      <c r="C21" s="23"/>
      <c r="D21" s="62">
        <f>IF(B21&lt;&gt;"",VLOOKUP(B21,valeurs!$A$2:$E$25,3,FALSE),"")</f>
        <v>1.0416666666666666E-2</v>
      </c>
      <c r="E21" s="63">
        <f>IF(B21&lt;&gt;"",VLOOKUP(B21,valeurs!$A$2:$E$25,2,FALSE),"")</f>
        <v>0</v>
      </c>
      <c r="F21" s="62">
        <f>IF(B21&lt;&gt;"",VLOOKUP(B21,valeurs!$A$2:$E$25,4,FALSE),"")</f>
        <v>0</v>
      </c>
      <c r="G21" s="62">
        <f>IF(B21&lt;&gt;"",C21*VLOOKUP(B21,valeurs!$A$2:$E$25,5,FALSE),"")</f>
        <v>0</v>
      </c>
      <c r="H21" s="61">
        <f t="shared" si="1"/>
        <v>1.0416666666666666E-2</v>
      </c>
      <c r="I21" s="24">
        <f t="shared" si="2"/>
        <v>0.5658564814814816</v>
      </c>
      <c r="J21" s="24">
        <f t="shared" si="0"/>
        <v>0.57627314814814823</v>
      </c>
      <c r="K21" s="51"/>
    </row>
    <row r="22" spans="1:12" x14ac:dyDescent="0.25">
      <c r="A22" s="32" t="s">
        <v>285</v>
      </c>
      <c r="B22" s="22"/>
      <c r="C22" s="23"/>
      <c r="D22" s="62" t="str">
        <f>IF(B22&lt;&gt;"",VLOOKUP(B22,valeurs!$A$2:$E$25,3,FALSE),"")</f>
        <v/>
      </c>
      <c r="E22" s="63" t="str">
        <f>IF(B22&lt;&gt;"",VLOOKUP(B22,valeurs!$A$2:$E$25,2,FALSE),"")</f>
        <v/>
      </c>
      <c r="F22" s="62" t="str">
        <f>IF(B22&lt;&gt;"",VLOOKUP(B22,valeurs!$A$2:$E$25,4,FALSE),"")</f>
        <v/>
      </c>
      <c r="G22" s="62" t="str">
        <f>IF(B22&lt;&gt;"",C22*VLOOKUP(B22,valeurs!$A$2:$E$25,5,FALSE),"")</f>
        <v/>
      </c>
      <c r="H22" s="61">
        <f t="shared" si="1"/>
        <v>0</v>
      </c>
      <c r="I22" s="24">
        <f t="shared" si="2"/>
        <v>0.57627314814814823</v>
      </c>
      <c r="J22" s="24">
        <f t="shared" si="0"/>
        <v>0.57627314814814823</v>
      </c>
      <c r="K22" s="51"/>
    </row>
    <row r="23" spans="1:12" x14ac:dyDescent="0.25">
      <c r="A23" s="22" t="s">
        <v>286</v>
      </c>
      <c r="B23" s="22" t="s">
        <v>281</v>
      </c>
      <c r="C23" s="23">
        <v>6</v>
      </c>
      <c r="D23" s="62">
        <f>IF(B23&lt;&gt;"",VLOOKUP(B23,valeurs!$A$2:$E$25,3,FALSE),"")</f>
        <v>4.1666666666666666E-3</v>
      </c>
      <c r="E23" s="63">
        <f>IF(B23&lt;&gt;"",VLOOKUP(B23,valeurs!$A$2:$E$25,2,FALSE),"")</f>
        <v>3.4722222222222224E-4</v>
      </c>
      <c r="F23" s="62">
        <f>IF(B23&lt;&gt;"",VLOOKUP(B23,valeurs!$A$2:$E$25,4,FALSE),"")</f>
        <v>1.9675925925925928E-3</v>
      </c>
      <c r="G23" s="62">
        <f>IF(B23&lt;&gt;"",C23*VLOOKUP(B23,valeurs!$A$2:$E$25,5,FALSE),"")</f>
        <v>1.0416666666666666E-2</v>
      </c>
      <c r="H23" s="61">
        <f t="shared" si="1"/>
        <v>2.8472222222222225E-2</v>
      </c>
      <c r="I23" s="24">
        <f t="shared" si="2"/>
        <v>0.57627314814814823</v>
      </c>
      <c r="J23" s="24">
        <f t="shared" si="0"/>
        <v>0.60474537037037046</v>
      </c>
      <c r="K23" s="51"/>
    </row>
    <row r="24" spans="1:12" x14ac:dyDescent="0.25">
      <c r="A24" s="71" t="s">
        <v>287</v>
      </c>
      <c r="B24" s="31"/>
      <c r="C24" s="23"/>
      <c r="D24" s="62" t="str">
        <f>IF(B24&lt;&gt;"",VLOOKUP(B24,valeurs!$A$2:$E$25,3,FALSE),"")</f>
        <v/>
      </c>
      <c r="E24" s="63" t="str">
        <f>IF(B24&lt;&gt;"",VLOOKUP(B24,valeurs!$A$2:$E$25,2,FALSE),"")</f>
        <v/>
      </c>
      <c r="F24" s="62" t="str">
        <f>IF(B24&lt;&gt;"",VLOOKUP(B24,valeurs!$A$2:$E$25,4,FALSE),"")</f>
        <v/>
      </c>
      <c r="G24" s="62" t="str">
        <f>IF(B24&lt;&gt;"",C24*VLOOKUP(B24,valeurs!$A$2:$E$25,5,FALSE),"")</f>
        <v/>
      </c>
      <c r="H24" s="61">
        <f t="shared" si="1"/>
        <v>0</v>
      </c>
      <c r="I24" s="24">
        <f t="shared" si="2"/>
        <v>0.60474537037037046</v>
      </c>
      <c r="J24" s="24">
        <f t="shared" si="0"/>
        <v>0.60474537037037046</v>
      </c>
      <c r="K24" s="51"/>
      <c r="L24" s="28"/>
    </row>
    <row r="25" spans="1:12" ht="30" x14ac:dyDescent="0.25">
      <c r="A25" s="31" t="s">
        <v>288</v>
      </c>
      <c r="B25" s="31" t="s">
        <v>273</v>
      </c>
      <c r="C25" s="23">
        <v>5</v>
      </c>
      <c r="D25" s="62">
        <f>IF(B25&lt;&gt;"",VLOOKUP(B25,valeurs!$A$2:$E$25,3,FALSE),"")</f>
        <v>2.7777777777777779E-3</v>
      </c>
      <c r="E25" s="63">
        <f>IF(B25&lt;&gt;"",VLOOKUP(B25,valeurs!$A$2:$E$25,2,FALSE),"")</f>
        <v>3.4722222222222224E-4</v>
      </c>
      <c r="F25" s="62">
        <f>IF(B25&lt;&gt;"",VLOOKUP(B25,valeurs!$A$2:$E$25,4,FALSE),"")</f>
        <v>1.736111111111111E-3</v>
      </c>
      <c r="G25" s="62">
        <f>IF(B25&lt;&gt;"",C25*VLOOKUP(B25,valeurs!$A$2:$E$25,5,FALSE),"")</f>
        <v>8.6805555555555559E-3</v>
      </c>
      <c r="H25" s="61">
        <f t="shared" si="1"/>
        <v>2.1875000000000002E-2</v>
      </c>
      <c r="I25" s="24">
        <f t="shared" ref="I25:I34" si="3">J24</f>
        <v>0.60474537037037046</v>
      </c>
      <c r="J25" s="24">
        <f t="shared" ref="J25:J34" si="4">IF(H25&lt;&gt;"",I25+H25,"")</f>
        <v>0.62662037037037044</v>
      </c>
      <c r="K25" s="51"/>
      <c r="L25" s="28"/>
    </row>
    <row r="26" spans="1:12" ht="30" x14ac:dyDescent="0.25">
      <c r="A26" s="31" t="s">
        <v>274</v>
      </c>
      <c r="B26" s="31" t="s">
        <v>273</v>
      </c>
      <c r="C26" s="23">
        <v>6</v>
      </c>
      <c r="D26" s="62">
        <f>IF(B26&lt;&gt;"",VLOOKUP(B26,valeurs!$A$2:$E$25,3,FALSE),"")</f>
        <v>2.7777777777777779E-3</v>
      </c>
      <c r="E26" s="63">
        <f>IF(B26&lt;&gt;"",VLOOKUP(B26,valeurs!$A$2:$E$25,2,FALSE),"")</f>
        <v>3.4722222222222224E-4</v>
      </c>
      <c r="F26" s="62">
        <f>IF(B26&lt;&gt;"",VLOOKUP(B26,valeurs!$A$2:$E$25,4,FALSE),"")</f>
        <v>1.736111111111111E-3</v>
      </c>
      <c r="G26" s="62">
        <f>IF(B26&lt;&gt;"",C26*VLOOKUP(B26,valeurs!$A$2:$E$25,5,FALSE),"")</f>
        <v>1.0416666666666666E-2</v>
      </c>
      <c r="H26" s="61">
        <f t="shared" si="1"/>
        <v>2.5694444444444443E-2</v>
      </c>
      <c r="I26" s="24">
        <f t="shared" si="3"/>
        <v>0.62662037037037044</v>
      </c>
      <c r="J26" s="24">
        <f t="shared" si="4"/>
        <v>0.6523148148148149</v>
      </c>
      <c r="K26" s="51"/>
      <c r="L26" s="28"/>
    </row>
    <row r="27" spans="1:12" x14ac:dyDescent="0.25">
      <c r="A27" s="31" t="s">
        <v>276</v>
      </c>
      <c r="B27" s="31" t="s">
        <v>276</v>
      </c>
      <c r="C27" s="23"/>
      <c r="D27" s="62">
        <f>IF(B27&lt;&gt;"",VLOOKUP(B27,valeurs!$A$2:$E$25,3,FALSE),"")</f>
        <v>1.0416666666666666E-2</v>
      </c>
      <c r="E27" s="63">
        <f>IF(B27&lt;&gt;"",VLOOKUP(B27,valeurs!$A$2:$E$25,2,FALSE),"")</f>
        <v>0</v>
      </c>
      <c r="F27" s="62">
        <f>IF(B27&lt;&gt;"",VLOOKUP(B27,valeurs!$A$2:$E$25,4,FALSE),"")</f>
        <v>0</v>
      </c>
      <c r="G27" s="62">
        <f>IF(B27&lt;&gt;"",C27*VLOOKUP(B27,valeurs!$A$2:$E$25,5,FALSE),"")</f>
        <v>0</v>
      </c>
      <c r="H27" s="61">
        <f t="shared" si="1"/>
        <v>1.0416666666666666E-2</v>
      </c>
      <c r="I27" s="24">
        <f t="shared" si="3"/>
        <v>0.6523148148148149</v>
      </c>
      <c r="J27" s="24">
        <f t="shared" si="4"/>
        <v>0.66273148148148153</v>
      </c>
      <c r="K27" s="51"/>
      <c r="L27" s="28"/>
    </row>
    <row r="28" spans="1:12" x14ac:dyDescent="0.25">
      <c r="A28" s="71" t="s">
        <v>289</v>
      </c>
      <c r="B28" s="31"/>
      <c r="C28" s="23"/>
      <c r="D28" s="62" t="str">
        <f>IF(B28&lt;&gt;"",VLOOKUP(B28,valeurs!$A$2:$E$25,3,FALSE),"")</f>
        <v/>
      </c>
      <c r="E28" s="63" t="str">
        <f>IF(B28&lt;&gt;"",VLOOKUP(B28,valeurs!$A$2:$E$25,2,FALSE),"")</f>
        <v/>
      </c>
      <c r="F28" s="62" t="str">
        <f>IF(B28&lt;&gt;"",VLOOKUP(B28,valeurs!$A$2:$E$25,4,FALSE),"")</f>
        <v/>
      </c>
      <c r="G28" s="62" t="str">
        <f>IF(B28&lt;&gt;"",C28*VLOOKUP(B28,valeurs!$A$2:$E$25,5,FALSE),"")</f>
        <v/>
      </c>
      <c r="H28" s="61">
        <f t="shared" si="1"/>
        <v>0</v>
      </c>
      <c r="I28" s="24">
        <f t="shared" si="3"/>
        <v>0.66273148148148153</v>
      </c>
      <c r="J28" s="24">
        <f t="shared" si="4"/>
        <v>0.66273148148148153</v>
      </c>
      <c r="K28" s="51"/>
      <c r="L28" s="28"/>
    </row>
    <row r="29" spans="1:12" x14ac:dyDescent="0.25">
      <c r="A29" s="31" t="s">
        <v>290</v>
      </c>
      <c r="B29" s="31" t="s">
        <v>281</v>
      </c>
      <c r="C29" s="23">
        <v>2</v>
      </c>
      <c r="D29" s="62">
        <f>IF(B29&lt;&gt;"",VLOOKUP(B29,valeurs!$A$2:$E$25,3,FALSE),"")</f>
        <v>4.1666666666666666E-3</v>
      </c>
      <c r="E29" s="63">
        <f>IF(B29&lt;&gt;"",VLOOKUP(B29,valeurs!$A$2:$E$25,2,FALSE),"")</f>
        <v>3.4722222222222224E-4</v>
      </c>
      <c r="F29" s="62">
        <f>IF(B29&lt;&gt;"",VLOOKUP(B29,valeurs!$A$2:$E$25,4,FALSE),"")</f>
        <v>1.9675925925925928E-3</v>
      </c>
      <c r="G29" s="62">
        <f>IF(B29&lt;&gt;"",C29*VLOOKUP(B29,valeurs!$A$2:$E$25,5,FALSE),"")</f>
        <v>3.472222222222222E-3</v>
      </c>
      <c r="H29" s="61">
        <f t="shared" si="1"/>
        <v>1.2268518518518519E-2</v>
      </c>
      <c r="I29" s="24">
        <f t="shared" si="3"/>
        <v>0.66273148148148153</v>
      </c>
      <c r="J29" s="24">
        <f t="shared" si="4"/>
        <v>0.67500000000000004</v>
      </c>
      <c r="K29" s="51"/>
      <c r="L29" s="28"/>
    </row>
    <row r="30" spans="1:12" x14ac:dyDescent="0.25">
      <c r="A30" s="32" t="s">
        <v>291</v>
      </c>
      <c r="B30" s="22"/>
      <c r="C30" s="23"/>
      <c r="D30" s="62" t="str">
        <f>IF(B30&lt;&gt;"",VLOOKUP(B30,valeurs!$A$2:$E$25,3,FALSE),"")</f>
        <v/>
      </c>
      <c r="E30" s="63" t="str">
        <f>IF(B30&lt;&gt;"",VLOOKUP(B30,valeurs!$A$2:$E$25,2,FALSE),"")</f>
        <v/>
      </c>
      <c r="F30" s="62" t="str">
        <f>IF(B30&lt;&gt;"",VLOOKUP(B30,valeurs!$A$2:$E$25,4,FALSE),"")</f>
        <v/>
      </c>
      <c r="G30" s="62" t="str">
        <f>IF(B30&lt;&gt;"",C30*VLOOKUP(B30,valeurs!$A$2:$E$25,5,FALSE),"")</f>
        <v/>
      </c>
      <c r="H30" s="61">
        <f t="shared" si="1"/>
        <v>0</v>
      </c>
      <c r="I30" s="24">
        <f t="shared" si="3"/>
        <v>0.67500000000000004</v>
      </c>
      <c r="J30" s="24">
        <f t="shared" si="4"/>
        <v>0.67500000000000004</v>
      </c>
      <c r="K30" s="51"/>
    </row>
    <row r="31" spans="1:12" x14ac:dyDescent="0.25">
      <c r="A31" s="22" t="s">
        <v>292</v>
      </c>
      <c r="B31" s="22" t="s">
        <v>293</v>
      </c>
      <c r="C31" s="23">
        <v>4</v>
      </c>
      <c r="D31" s="62">
        <f>IF(B31&lt;&gt;"",VLOOKUP(B31,valeurs!$A$2:$E$25,3,FALSE),"")</f>
        <v>4.1666666666666666E-3</v>
      </c>
      <c r="E31" s="63">
        <f>IF(B31&lt;&gt;"",VLOOKUP(B31,valeurs!$A$2:$E$25,2,FALSE),"")</f>
        <v>3.4722222222222224E-4</v>
      </c>
      <c r="F31" s="62">
        <f>IF(B31&lt;&gt;"",VLOOKUP(B31,valeurs!$A$2:$E$25,4,FALSE),"")</f>
        <v>1.9675925925925928E-3</v>
      </c>
      <c r="G31" s="62">
        <f>IF(B31&lt;&gt;"",C31*VLOOKUP(B31,valeurs!$A$2:$E$25,5,FALSE),"")</f>
        <v>6.9444444444444441E-3</v>
      </c>
      <c r="H31" s="61">
        <f t="shared" si="1"/>
        <v>2.0370370370370372E-2</v>
      </c>
      <c r="I31" s="24">
        <f t="shared" si="3"/>
        <v>0.67500000000000004</v>
      </c>
      <c r="J31" s="24">
        <f t="shared" si="4"/>
        <v>0.69537037037037042</v>
      </c>
      <c r="K31" s="51"/>
    </row>
    <row r="32" spans="1:12" x14ac:dyDescent="0.25">
      <c r="A32" s="71" t="s">
        <v>294</v>
      </c>
      <c r="B32" s="31"/>
      <c r="C32" s="23"/>
      <c r="D32" s="62" t="str">
        <f>IF(B32&lt;&gt;"",VLOOKUP(B32,valeurs!$A$2:$E$25,3,FALSE),"")</f>
        <v/>
      </c>
      <c r="E32" s="63" t="str">
        <f>IF(B32&lt;&gt;"",VLOOKUP(B32,valeurs!$A$2:$E$25,2,FALSE),"")</f>
        <v/>
      </c>
      <c r="F32" s="62" t="str">
        <f>IF(B32&lt;&gt;"",VLOOKUP(B32,valeurs!$A$2:$E$25,4,FALSE),"")</f>
        <v/>
      </c>
      <c r="G32" s="62" t="str">
        <f>IF(B32&lt;&gt;"",C32*VLOOKUP(B32,valeurs!$A$2:$E$25,5,FALSE),"")</f>
        <v/>
      </c>
      <c r="H32" s="61">
        <f t="shared" si="1"/>
        <v>0</v>
      </c>
      <c r="I32" s="24">
        <f t="shared" si="3"/>
        <v>0.69537037037037042</v>
      </c>
      <c r="J32" s="24">
        <f t="shared" si="4"/>
        <v>0.69537037037037042</v>
      </c>
      <c r="K32" s="51"/>
    </row>
    <row r="33" spans="1:11" x14ac:dyDescent="0.25">
      <c r="A33" s="22" t="s">
        <v>295</v>
      </c>
      <c r="B33" s="22" t="s">
        <v>296</v>
      </c>
      <c r="C33" s="23">
        <v>8</v>
      </c>
      <c r="D33" s="62">
        <f>IF(B33&lt;&gt;"",VLOOKUP(B33,valeurs!$A$2:$E$25,3,FALSE),"")</f>
        <v>3.472222222222222E-3</v>
      </c>
      <c r="E33" s="63">
        <f>IF(B33&lt;&gt;"",VLOOKUP(B33,valeurs!$A$2:$E$25,2,FALSE),"")</f>
        <v>3.4722222222222224E-4</v>
      </c>
      <c r="F33" s="62">
        <f>IF(B33&lt;&gt;"",VLOOKUP(B33,valeurs!$A$2:$E$25,4,FALSE),"")</f>
        <v>2.0833333333333333E-3</v>
      </c>
      <c r="G33" s="62">
        <f>IF(B33&lt;&gt;"",C33*VLOOKUP(B33,valeurs!$A$2:$E$25,5,FALSE),"")</f>
        <v>1.3888888888888888E-2</v>
      </c>
      <c r="H33" s="61">
        <f t="shared" si="1"/>
        <v>3.6805555555555557E-2</v>
      </c>
      <c r="I33" s="24">
        <f t="shared" si="3"/>
        <v>0.69537037037037042</v>
      </c>
      <c r="J33" s="24">
        <f t="shared" si="4"/>
        <v>0.73217592592592595</v>
      </c>
      <c r="K33" s="51"/>
    </row>
    <row r="34" spans="1:11" x14ac:dyDescent="0.25">
      <c r="A34" s="22" t="s">
        <v>297</v>
      </c>
      <c r="B34" s="22" t="s">
        <v>296</v>
      </c>
      <c r="C34" s="23">
        <v>8</v>
      </c>
      <c r="D34" s="62">
        <f>IF(B34&lt;&gt;"",VLOOKUP(B34,valeurs!$A$2:$E$25,3,FALSE),"")</f>
        <v>3.472222222222222E-3</v>
      </c>
      <c r="E34" s="63">
        <f>IF(B34&lt;&gt;"",VLOOKUP(B34,valeurs!$A$2:$E$25,2,FALSE),"")</f>
        <v>3.4722222222222224E-4</v>
      </c>
      <c r="F34" s="62">
        <f>IF(B34&lt;&gt;"",VLOOKUP(B34,valeurs!$A$2:$E$25,4,FALSE),"")</f>
        <v>2.0833333333333333E-3</v>
      </c>
      <c r="G34" s="62">
        <f>IF(B34&lt;&gt;"",C34*VLOOKUP(B34,valeurs!$A$2:$E$25,5,FALSE),"")</f>
        <v>1.3888888888888888E-2</v>
      </c>
      <c r="H34" s="61">
        <f t="shared" si="1"/>
        <v>3.6805555555555557E-2</v>
      </c>
      <c r="I34" s="24">
        <f t="shared" si="3"/>
        <v>0.73217592592592595</v>
      </c>
      <c r="J34" s="24">
        <f t="shared" si="4"/>
        <v>0.76898148148148149</v>
      </c>
      <c r="K34" s="51"/>
    </row>
    <row r="35" spans="1:11" x14ac:dyDescent="0.25">
      <c r="A35" s="22" t="s">
        <v>276</v>
      </c>
      <c r="B35" s="32" t="s">
        <v>276</v>
      </c>
      <c r="C35" s="23"/>
      <c r="D35" s="62">
        <f>IF(B35&lt;&gt;"",VLOOKUP(B35,valeurs!$A$2:$E$25,3,FALSE),"")</f>
        <v>1.0416666666666666E-2</v>
      </c>
      <c r="E35" s="63">
        <f>IF(B35&lt;&gt;"",VLOOKUP(B35,valeurs!$A$2:$E$25,2,FALSE),"")</f>
        <v>0</v>
      </c>
      <c r="F35" s="62">
        <f>IF(B35&lt;&gt;"",VLOOKUP(B35,valeurs!$A$2:$E$25,4,FALSE),"")</f>
        <v>0</v>
      </c>
      <c r="G35" s="62">
        <f>IF(B35&lt;&gt;"",C35*VLOOKUP(B35,valeurs!$A$2:$E$25,5,FALSE),"")</f>
        <v>0</v>
      </c>
      <c r="H35" s="61">
        <f t="shared" si="1"/>
        <v>1.0416666666666666E-2</v>
      </c>
      <c r="I35" s="24">
        <f t="shared" si="2"/>
        <v>0.76898148148148149</v>
      </c>
      <c r="J35" s="24">
        <f t="shared" si="0"/>
        <v>0.77939814814814812</v>
      </c>
      <c r="K35" s="51"/>
    </row>
    <row r="36" spans="1:11" x14ac:dyDescent="0.25">
      <c r="A36" s="32" t="s">
        <v>298</v>
      </c>
      <c r="B36" s="32"/>
      <c r="C36" s="23"/>
      <c r="D36" s="62" t="str">
        <f>IF(B36&lt;&gt;"",VLOOKUP(B36,valeurs!$A$2:$E$25,3,FALSE),"")</f>
        <v/>
      </c>
      <c r="E36" s="63" t="str">
        <f>IF(B36&lt;&gt;"",VLOOKUP(B36,valeurs!$A$2:$E$25,2,FALSE),"")</f>
        <v/>
      </c>
      <c r="F36" s="62" t="str">
        <f>IF(B36&lt;&gt;"",VLOOKUP(B36,valeurs!$A$2:$E$25,4,FALSE),"")</f>
        <v/>
      </c>
      <c r="G36" s="62" t="str">
        <f>IF(B36&lt;&gt;"",C36*VLOOKUP(B36,valeurs!$A$2:$E$25,5,FALSE),"")</f>
        <v/>
      </c>
      <c r="H36" s="61">
        <f t="shared" si="1"/>
        <v>0</v>
      </c>
      <c r="I36" s="24">
        <f t="shared" ref="I36:I40" si="5">J35</f>
        <v>0.77939814814814812</v>
      </c>
      <c r="J36" s="24">
        <f t="shared" ref="J36:J40" si="6">IF(H36&lt;&gt;"",I36+H36,"")</f>
        <v>0.77939814814814812</v>
      </c>
      <c r="K36" s="51"/>
    </row>
    <row r="37" spans="1:11" x14ac:dyDescent="0.25">
      <c r="A37" s="22" t="s">
        <v>292</v>
      </c>
      <c r="B37" s="22" t="s">
        <v>293</v>
      </c>
      <c r="C37" s="23">
        <v>4</v>
      </c>
      <c r="D37" s="62">
        <f>IF(B37&lt;&gt;"",VLOOKUP(B37,valeurs!$A$2:$E$25,3,FALSE),"")</f>
        <v>4.1666666666666666E-3</v>
      </c>
      <c r="E37" s="63">
        <f>IF(B37&lt;&gt;"",VLOOKUP(B37,valeurs!$A$2:$E$25,2,FALSE),"")</f>
        <v>3.4722222222222224E-4</v>
      </c>
      <c r="F37" s="62">
        <f>IF(B37&lt;&gt;"",VLOOKUP(B37,valeurs!$A$2:$E$25,4,FALSE),"")</f>
        <v>1.9675925925925928E-3</v>
      </c>
      <c r="G37" s="62">
        <f>IF(B37&lt;&gt;"",C37*VLOOKUP(B37,valeurs!$A$2:$E$25,5,FALSE),"")</f>
        <v>6.9444444444444441E-3</v>
      </c>
      <c r="H37" s="61">
        <f t="shared" si="1"/>
        <v>2.0370370370370372E-2</v>
      </c>
      <c r="I37" s="24">
        <f t="shared" si="5"/>
        <v>0.77939814814814812</v>
      </c>
      <c r="J37" s="24">
        <f t="shared" si="6"/>
        <v>0.79976851851851849</v>
      </c>
      <c r="K37" s="51"/>
    </row>
    <row r="38" spans="1:11" x14ac:dyDescent="0.25">
      <c r="A38" s="32" t="s">
        <v>299</v>
      </c>
      <c r="B38" s="22" t="s">
        <v>296</v>
      </c>
      <c r="C38" s="23">
        <v>8</v>
      </c>
      <c r="D38" s="62">
        <f>IF(B38&lt;&gt;"",VLOOKUP(B38,valeurs!$A$2:$E$25,3,FALSE),"")</f>
        <v>3.472222222222222E-3</v>
      </c>
      <c r="E38" s="63">
        <f>IF(B38&lt;&gt;"",VLOOKUP(B38,valeurs!$A$2:$E$25,2,FALSE),"")</f>
        <v>3.4722222222222224E-4</v>
      </c>
      <c r="F38" s="62">
        <f>IF(B38&lt;&gt;"",VLOOKUP(B38,valeurs!$A$2:$E$25,4,FALSE),"")</f>
        <v>2.0833333333333333E-3</v>
      </c>
      <c r="G38" s="62">
        <f>IF(B38&lt;&gt;"",C38*VLOOKUP(B38,valeurs!$A$2:$E$25,5,FALSE),"")</f>
        <v>1.3888888888888888E-2</v>
      </c>
      <c r="H38" s="61">
        <f t="shared" si="1"/>
        <v>3.6805555555555557E-2</v>
      </c>
      <c r="I38" s="24">
        <f t="shared" si="5"/>
        <v>0.79976851851851849</v>
      </c>
      <c r="J38" s="24">
        <f t="shared" si="6"/>
        <v>0.83657407407407403</v>
      </c>
      <c r="K38" s="51"/>
    </row>
    <row r="39" spans="1:11" x14ac:dyDescent="0.25">
      <c r="A39" s="22" t="s">
        <v>300</v>
      </c>
      <c r="B39" s="22"/>
      <c r="C39" s="23"/>
      <c r="D39" s="62" t="str">
        <f>IF(B39&lt;&gt;"",VLOOKUP(B39,valeurs!$A$2:$E$25,3,FALSE),"")</f>
        <v/>
      </c>
      <c r="E39" s="63" t="str">
        <f>IF(B39&lt;&gt;"",VLOOKUP(B39,valeurs!$A$2:$E$25,2,FALSE),"")</f>
        <v/>
      </c>
      <c r="F39" s="62" t="str">
        <f>IF(B39&lt;&gt;"",VLOOKUP(B39,valeurs!$A$2:$E$25,4,FALSE),"")</f>
        <v/>
      </c>
      <c r="G39" s="62" t="str">
        <f>IF(B39&lt;&gt;"",C39*VLOOKUP(B39,valeurs!$A$2:$E$25,5,FALSE),"")</f>
        <v/>
      </c>
      <c r="H39" s="61">
        <f t="shared" si="1"/>
        <v>0</v>
      </c>
      <c r="I39" s="24">
        <f t="shared" si="5"/>
        <v>0.83657407407407403</v>
      </c>
      <c r="J39" s="24">
        <f t="shared" si="6"/>
        <v>0.83657407407407403</v>
      </c>
      <c r="K39" s="51"/>
    </row>
    <row r="40" spans="1:11" x14ac:dyDescent="0.25">
      <c r="A40" s="30"/>
      <c r="B40" s="30"/>
      <c r="C40" s="25"/>
      <c r="D40" s="62" t="str">
        <f>IF(B40&lt;&gt;"",VLOOKUP(B40,valeurs!$A$2:$E$25,3,FALSE),"")</f>
        <v/>
      </c>
      <c r="E40" s="63" t="str">
        <f>IF(B40&lt;&gt;"",VLOOKUP(B40,valeurs!$A$2:$E$25,2,FALSE),"")</f>
        <v/>
      </c>
      <c r="F40" s="62" t="str">
        <f>IF(B40&lt;&gt;"",VLOOKUP(B40,valeurs!$A$2:$E$25,4,FALSE),"")</f>
        <v/>
      </c>
      <c r="G40" s="62" t="str">
        <f>IF(B40&lt;&gt;"",C40*VLOOKUP(B40,valeurs!$A$2:$E$25,5,FALSE),"")</f>
        <v/>
      </c>
      <c r="H40" s="61">
        <f t="shared" si="1"/>
        <v>0</v>
      </c>
      <c r="I40" s="24">
        <f t="shared" si="5"/>
        <v>0.83657407407407403</v>
      </c>
      <c r="J40" s="24">
        <f t="shared" si="6"/>
        <v>0.83657407407407403</v>
      </c>
      <c r="K40" s="51"/>
    </row>
    <row r="41" spans="1:11" x14ac:dyDescent="0.25">
      <c r="A41" s="52" t="s">
        <v>301</v>
      </c>
      <c r="B41" s="53"/>
      <c r="C41" s="54"/>
      <c r="D41" s="53" t="str">
        <f>IF(C41&lt;&gt;"",VLOOKUP(B41,valeurs!$A$2:$D$20,2),"")</f>
        <v/>
      </c>
      <c r="E41" s="53"/>
      <c r="F41" s="53" t="str">
        <f>IF(C41&lt;&gt;"",VLOOKUP(B41,valeurs!$A$2:$D$20,3),"")</f>
        <v/>
      </c>
      <c r="G41" s="53"/>
      <c r="H41" s="55"/>
      <c r="I41" s="56">
        <f>J40</f>
        <v>0.83657407407407403</v>
      </c>
      <c r="J41" s="57" t="str">
        <f t="shared" ref="J41" si="7">IF(C41&lt;&gt;"",I41+H41,"")</f>
        <v/>
      </c>
    </row>
    <row r="42" spans="1:11" x14ac:dyDescent="0.25">
      <c r="I42" s="28"/>
      <c r="J42" s="28"/>
    </row>
    <row r="43" spans="1:11" x14ac:dyDescent="0.25">
      <c r="A43" s="58" t="s">
        <v>302</v>
      </c>
      <c r="B43" s="58"/>
      <c r="C43" s="59">
        <f>SUM(C7:C41)</f>
        <v>102</v>
      </c>
    </row>
    <row r="45" spans="1:11" x14ac:dyDescent="0.25">
      <c r="C45" s="26"/>
    </row>
    <row r="46" spans="1:11" x14ac:dyDescent="0.25">
      <c r="C46" s="26"/>
    </row>
    <row r="47" spans="1:11" x14ac:dyDescent="0.25">
      <c r="C47" s="26"/>
    </row>
  </sheetData>
  <mergeCells count="2">
    <mergeCell ref="B1:J1"/>
    <mergeCell ref="B2:J2"/>
  </mergeCells>
  <conditionalFormatting sqref="A6:J40">
    <cfRule type="containsText" dxfId="8" priority="1" operator="containsText" text="Pause">
      <formula>NOT(ISERROR(SEARCH("Pause",A6)))</formula>
    </cfRule>
    <cfRule type="containsText" dxfId="7" priority="2" operator="containsText" text="surfaçage">
      <formula>NOT(ISERROR(SEARCH("surfaçage",A6)))</formula>
    </cfRule>
  </conditionalFormatting>
  <conditionalFormatting sqref="I6:J40">
    <cfRule type="expression" dxfId="6" priority="7">
      <formula>$H6=0</formula>
    </cfRule>
  </conditionalFormatting>
  <dataValidations count="1">
    <dataValidation type="list" allowBlank="1" showInputMessage="1" showErrorMessage="1" sqref="B6:B41" xr:uid="{00000000-0002-0000-0300-000000000000}">
      <formula1>type_prog</formula1>
    </dataValidation>
  </dataValidations>
  <pageMargins left="0.7" right="0.7" top="0.75" bottom="0.75" header="0.3" footer="0.3"/>
  <pageSetup paperSize="9" scale="54" orientation="portrait" horizontalDpi="4294967293" verticalDpi="4294967293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7"/>
  <sheetViews>
    <sheetView showZeros="0" workbookViewId="0">
      <selection activeCell="A3" sqref="A3"/>
    </sheetView>
  </sheetViews>
  <sheetFormatPr baseColWidth="10" defaultColWidth="11.5703125" defaultRowHeight="15" outlineLevelCol="1" x14ac:dyDescent="0.25"/>
  <cols>
    <col min="1" max="1" width="39.140625" style="26" customWidth="1"/>
    <col min="2" max="2" width="19.7109375" style="26" customWidth="1"/>
    <col min="3" max="3" width="12.5703125" style="27" customWidth="1"/>
    <col min="4" max="4" width="14.85546875" style="26" customWidth="1" outlineLevel="1"/>
    <col min="5" max="5" width="13.28515625" style="26" customWidth="1" outlineLevel="1"/>
    <col min="6" max="6" width="14" style="26" customWidth="1" outlineLevel="1"/>
    <col min="7" max="7" width="12.140625" style="26" customWidth="1" outlineLevel="1"/>
    <col min="8" max="8" width="9.28515625" style="26" customWidth="1" outlineLevel="1"/>
    <col min="9" max="9" width="15.7109375" style="26" customWidth="1"/>
    <col min="10" max="10" width="13" style="26" customWidth="1"/>
    <col min="11" max="11" width="15.7109375" style="26" customWidth="1"/>
    <col min="12" max="16384" width="11.5703125" style="26"/>
  </cols>
  <sheetData>
    <row r="1" spans="1:12" s="49" customFormat="1" ht="60" customHeight="1" x14ac:dyDescent="0.25">
      <c r="B1" s="86" t="str">
        <f>[1]Samedi!B1</f>
        <v>Nom Compétition</v>
      </c>
      <c r="C1" s="86"/>
      <c r="D1" s="86"/>
      <c r="E1" s="86"/>
      <c r="F1" s="86"/>
      <c r="G1" s="86"/>
      <c r="H1" s="86"/>
      <c r="I1" s="86"/>
      <c r="J1" s="86"/>
      <c r="K1" s="80"/>
      <c r="L1" s="80"/>
    </row>
    <row r="2" spans="1:12" s="81" customFormat="1" ht="18.75" x14ac:dyDescent="0.25">
      <c r="B2" s="87" t="str">
        <f>[1]Samedi!B2</f>
        <v>Club Organisateur</v>
      </c>
      <c r="C2" s="87"/>
      <c r="D2" s="87"/>
      <c r="E2" s="87"/>
      <c r="F2" s="87"/>
      <c r="G2" s="87"/>
      <c r="H2" s="87"/>
      <c r="I2" s="87"/>
      <c r="J2" s="87"/>
      <c r="K2" s="82"/>
      <c r="L2" s="82"/>
    </row>
    <row r="3" spans="1:12" x14ac:dyDescent="0.25">
      <c r="A3" s="48" t="s">
        <v>260</v>
      </c>
      <c r="B3" s="49"/>
      <c r="E3" s="28"/>
      <c r="F3" s="49"/>
      <c r="G3" s="28"/>
      <c r="H3" s="28"/>
      <c r="I3" s="49"/>
      <c r="J3" s="28"/>
      <c r="K3" s="28"/>
    </row>
    <row r="5" spans="1:12" x14ac:dyDescent="0.25">
      <c r="A5" s="50" t="s">
        <v>261</v>
      </c>
      <c r="B5" s="50" t="s">
        <v>262</v>
      </c>
      <c r="C5" s="50" t="s">
        <v>263</v>
      </c>
      <c r="D5" s="50" t="s">
        <v>264</v>
      </c>
      <c r="E5" s="50" t="s">
        <v>265</v>
      </c>
      <c r="F5" s="50" t="s">
        <v>266</v>
      </c>
      <c r="G5" s="50" t="s">
        <v>267</v>
      </c>
      <c r="H5" s="50" t="s">
        <v>268</v>
      </c>
      <c r="I5" s="50" t="s">
        <v>269</v>
      </c>
      <c r="J5" s="50" t="s">
        <v>270</v>
      </c>
      <c r="K5" s="51"/>
    </row>
    <row r="6" spans="1:12" ht="15.6" customHeight="1" x14ac:dyDescent="0.25">
      <c r="A6" s="69" t="s">
        <v>303</v>
      </c>
      <c r="B6" s="69"/>
      <c r="C6" s="70"/>
      <c r="D6" s="62" t="str">
        <f>IF(B6&lt;&gt;"",VLOOKUP(B6,valeurs!$A$2:$E$25,3,FALSE),"")</f>
        <v/>
      </c>
      <c r="E6" s="63" t="str">
        <f>IF(B6&lt;&gt;"",VLOOKUP(B6,valeurs!$A$2:$E$25,2,FALSE),"")</f>
        <v/>
      </c>
      <c r="F6" s="62" t="str">
        <f>IF(B6&lt;&gt;"",VLOOKUP(B6,valeurs!$A$2:$E$25,4,FALSE),"")</f>
        <v/>
      </c>
      <c r="G6" s="62" t="str">
        <f>IF(B6&lt;&gt;"",C6*VLOOKUP(B6,valeurs!$A$2:$E$25,5,FALSE),"")</f>
        <v/>
      </c>
      <c r="H6" s="64">
        <f>IF(C6&lt;&gt;"",SUM(D6,(E6*C6),(F6*C6),G6),0)</f>
        <v>0</v>
      </c>
      <c r="I6" s="29"/>
      <c r="J6" s="29"/>
      <c r="K6" s="51"/>
    </row>
    <row r="7" spans="1:12" x14ac:dyDescent="0.25">
      <c r="A7" s="22" t="s">
        <v>272</v>
      </c>
      <c r="B7" s="22" t="s">
        <v>304</v>
      </c>
      <c r="C7" s="23">
        <v>6</v>
      </c>
      <c r="D7" s="62">
        <f>IF(B7&lt;&gt;"",VLOOKUP(B7,valeurs!$A$2:$E$25,3,FALSE),"")</f>
        <v>4.1666666666666666E-3</v>
      </c>
      <c r="E7" s="63">
        <f>IF(B7&lt;&gt;"",VLOOKUP(B7,valeurs!$A$2:$E$25,2,FALSE),"")</f>
        <v>3.4722222222222224E-4</v>
      </c>
      <c r="F7" s="62">
        <f>IF(B7&lt;&gt;"",VLOOKUP(B7,valeurs!$A$2:$E$25,4,FALSE),"")</f>
        <v>2.4305555555555556E-3</v>
      </c>
      <c r="G7" s="62">
        <f>IF(B7&lt;&gt;"",C7*VLOOKUP(B7,valeurs!$A$2:$E$25,5,FALSE),"")</f>
        <v>1.2500000000000001E-2</v>
      </c>
      <c r="H7" s="61">
        <f>IF(B7&lt;&gt;"",SUM(D7,(E7*C7),(F7*C7),G7),0)</f>
        <v>3.333333333333334E-2</v>
      </c>
      <c r="I7" s="24">
        <v>0.29166666666666669</v>
      </c>
      <c r="J7" s="24">
        <f t="shared" ref="J7:J40" si="0">IF(H7&lt;&gt;"",I7+H7,"")</f>
        <v>0.32500000000000001</v>
      </c>
      <c r="K7" s="51"/>
    </row>
    <row r="8" spans="1:12" x14ac:dyDescent="0.25">
      <c r="A8" s="22" t="s">
        <v>274</v>
      </c>
      <c r="B8" s="22" t="s">
        <v>304</v>
      </c>
      <c r="C8" s="23">
        <v>6</v>
      </c>
      <c r="D8" s="62">
        <f>IF(B8&lt;&gt;"",VLOOKUP(B8,valeurs!$A$2:$E$25,3,FALSE),"")</f>
        <v>4.1666666666666666E-3</v>
      </c>
      <c r="E8" s="63">
        <f>IF(B8&lt;&gt;"",VLOOKUP(B8,valeurs!$A$2:$E$25,2,FALSE),"")</f>
        <v>3.4722222222222224E-4</v>
      </c>
      <c r="F8" s="62">
        <f>IF(B8&lt;&gt;"",VLOOKUP(B8,valeurs!$A$2:$E$25,4,FALSE),"")</f>
        <v>2.4305555555555556E-3</v>
      </c>
      <c r="G8" s="62">
        <f>IF(B8&lt;&gt;"",C8*VLOOKUP(B8,valeurs!$A$2:$E$25,5,FALSE),"")</f>
        <v>1.2500000000000001E-2</v>
      </c>
      <c r="H8" s="61">
        <f t="shared" ref="H8:H40" si="1">IF(B8&lt;&gt;"",SUM(D8,(E8*C8),(F8*C8),G8),0)</f>
        <v>3.333333333333334E-2</v>
      </c>
      <c r="I8" s="24">
        <f>J7</f>
        <v>0.32500000000000001</v>
      </c>
      <c r="J8" s="24">
        <f t="shared" si="0"/>
        <v>0.35833333333333334</v>
      </c>
      <c r="K8" s="51"/>
    </row>
    <row r="9" spans="1:12" x14ac:dyDescent="0.25">
      <c r="A9" s="22" t="s">
        <v>284</v>
      </c>
      <c r="B9" s="22" t="s">
        <v>304</v>
      </c>
      <c r="C9" s="23">
        <v>6</v>
      </c>
      <c r="D9" s="62">
        <f>IF(B9&lt;&gt;"",VLOOKUP(B9,valeurs!$A$2:$E$25,3,FALSE),"")</f>
        <v>4.1666666666666666E-3</v>
      </c>
      <c r="E9" s="63">
        <f>IF(B9&lt;&gt;"",VLOOKUP(B9,valeurs!$A$2:$E$25,2,FALSE),"")</f>
        <v>3.4722222222222224E-4</v>
      </c>
      <c r="F9" s="62">
        <f>IF(B9&lt;&gt;"",VLOOKUP(B9,valeurs!$A$2:$E$25,4,FALSE),"")</f>
        <v>2.4305555555555556E-3</v>
      </c>
      <c r="G9" s="62">
        <f>IF(B9&lt;&gt;"",C9*VLOOKUP(B9,valeurs!$A$2:$E$25,5,FALSE),"")</f>
        <v>1.2500000000000001E-2</v>
      </c>
      <c r="H9" s="61">
        <f t="shared" si="1"/>
        <v>3.333333333333334E-2</v>
      </c>
      <c r="I9" s="24">
        <f t="shared" ref="I9:I40" si="2">J8</f>
        <v>0.35833333333333334</v>
      </c>
      <c r="J9" s="24">
        <f t="shared" si="0"/>
        <v>0.39166666666666666</v>
      </c>
      <c r="K9" s="51"/>
    </row>
    <row r="10" spans="1:12" x14ac:dyDescent="0.25">
      <c r="A10" s="22" t="s">
        <v>276</v>
      </c>
      <c r="B10" s="22" t="s">
        <v>276</v>
      </c>
      <c r="C10" s="23"/>
      <c r="D10" s="62">
        <f>IF(B10&lt;&gt;"",VLOOKUP(B10,valeurs!$A$2:$E$25,3,FALSE),"")</f>
        <v>1.0416666666666666E-2</v>
      </c>
      <c r="E10" s="63">
        <f>IF(B10&lt;&gt;"",VLOOKUP(B10,valeurs!$A$2:$E$25,2,FALSE),"")</f>
        <v>0</v>
      </c>
      <c r="F10" s="62">
        <f>IF(B10&lt;&gt;"",VLOOKUP(B10,valeurs!$A$2:$E$25,4,FALSE),"")</f>
        <v>0</v>
      </c>
      <c r="G10" s="62">
        <f>IF(B10&lt;&gt;"",C10*VLOOKUP(B10,valeurs!$A$2:$E$25,5,FALSE),"")</f>
        <v>0</v>
      </c>
      <c r="H10" s="61">
        <f t="shared" si="1"/>
        <v>1.0416666666666666E-2</v>
      </c>
      <c r="I10" s="24">
        <f t="shared" si="2"/>
        <v>0.39166666666666666</v>
      </c>
      <c r="J10" s="24">
        <f t="shared" si="0"/>
        <v>0.40208333333333335</v>
      </c>
      <c r="K10" s="51"/>
    </row>
    <row r="11" spans="1:12" x14ac:dyDescent="0.25">
      <c r="A11" s="71" t="s">
        <v>305</v>
      </c>
      <c r="B11" s="22"/>
      <c r="C11" s="23"/>
      <c r="D11" s="62" t="str">
        <f>IF(B11&lt;&gt;"",VLOOKUP(B11,valeurs!$A$2:$E$25,3,FALSE),"")</f>
        <v/>
      </c>
      <c r="E11" s="63" t="str">
        <f>IF(B11&lt;&gt;"",VLOOKUP(B11,valeurs!$A$2:$E$25,2,FALSE),"")</f>
        <v/>
      </c>
      <c r="F11" s="62" t="str">
        <f>IF(B11&lt;&gt;"",VLOOKUP(B11,valeurs!$A$2:$E$25,4,FALSE),"")</f>
        <v/>
      </c>
      <c r="G11" s="62" t="str">
        <f>IF(B11&lt;&gt;"",C11*VLOOKUP(B11,valeurs!$A$2:$E$25,5,FALSE),"")</f>
        <v/>
      </c>
      <c r="H11" s="61">
        <f t="shared" si="1"/>
        <v>0</v>
      </c>
      <c r="I11" s="24">
        <f t="shared" si="2"/>
        <v>0.40208333333333335</v>
      </c>
      <c r="J11" s="24">
        <f t="shared" si="0"/>
        <v>0.40208333333333335</v>
      </c>
      <c r="K11" s="51"/>
    </row>
    <row r="12" spans="1:12" x14ac:dyDescent="0.25">
      <c r="A12" s="22" t="s">
        <v>286</v>
      </c>
      <c r="B12" s="22" t="s">
        <v>304</v>
      </c>
      <c r="C12" s="23">
        <v>6</v>
      </c>
      <c r="D12" s="62">
        <f>IF(B12&lt;&gt;"",VLOOKUP(B12,valeurs!$A$2:$E$25,3,FALSE),"")</f>
        <v>4.1666666666666666E-3</v>
      </c>
      <c r="E12" s="63">
        <f>IF(B12&lt;&gt;"",VLOOKUP(B12,valeurs!$A$2:$E$25,2,FALSE),"")</f>
        <v>3.4722222222222224E-4</v>
      </c>
      <c r="F12" s="62">
        <f>IF(B12&lt;&gt;"",VLOOKUP(B12,valeurs!$A$2:$E$25,4,FALSE),"")</f>
        <v>2.4305555555555556E-3</v>
      </c>
      <c r="G12" s="62">
        <f>IF(B12&lt;&gt;"",C12*VLOOKUP(B12,valeurs!$A$2:$E$25,5,FALSE),"")</f>
        <v>1.2500000000000001E-2</v>
      </c>
      <c r="H12" s="61">
        <f t="shared" si="1"/>
        <v>3.333333333333334E-2</v>
      </c>
      <c r="I12" s="24">
        <f t="shared" si="2"/>
        <v>0.40208333333333335</v>
      </c>
      <c r="J12" s="24">
        <f t="shared" si="0"/>
        <v>0.43541666666666667</v>
      </c>
      <c r="K12" s="51"/>
    </row>
    <row r="13" spans="1:12" x14ac:dyDescent="0.25">
      <c r="A13" s="32" t="s">
        <v>306</v>
      </c>
      <c r="B13" s="22"/>
      <c r="C13" s="23"/>
      <c r="D13" s="62" t="str">
        <f>IF(B13&lt;&gt;"",VLOOKUP(B13,valeurs!$A$2:$E$25,3,FALSE),"")</f>
        <v/>
      </c>
      <c r="E13" s="63" t="str">
        <f>IF(B13&lt;&gt;"",VLOOKUP(B13,valeurs!$A$2:$E$25,2,FALSE),"")</f>
        <v/>
      </c>
      <c r="F13" s="62" t="str">
        <f>IF(B13&lt;&gt;"",VLOOKUP(B13,valeurs!$A$2:$E$25,4,FALSE),"")</f>
        <v/>
      </c>
      <c r="G13" s="62" t="str">
        <f>IF(B13&lt;&gt;"",C13*VLOOKUP(B13,valeurs!$A$2:$E$25,5,FALSE),"")</f>
        <v/>
      </c>
      <c r="H13" s="61">
        <f t="shared" si="1"/>
        <v>0</v>
      </c>
      <c r="I13" s="24">
        <f t="shared" si="2"/>
        <v>0.43541666666666667</v>
      </c>
      <c r="J13" s="24">
        <f t="shared" si="0"/>
        <v>0.43541666666666667</v>
      </c>
      <c r="K13" s="51"/>
    </row>
    <row r="14" spans="1:12" x14ac:dyDescent="0.25">
      <c r="A14" s="22" t="s">
        <v>272</v>
      </c>
      <c r="B14" s="22" t="s">
        <v>296</v>
      </c>
      <c r="C14" s="23">
        <v>6</v>
      </c>
      <c r="D14" s="62">
        <f>IF(B14&lt;&gt;"",VLOOKUP(B14,valeurs!$A$2:$E$25,3,FALSE),"")</f>
        <v>3.472222222222222E-3</v>
      </c>
      <c r="E14" s="63">
        <f>IF(B14&lt;&gt;"",VLOOKUP(B14,valeurs!$A$2:$E$25,2,FALSE),"")</f>
        <v>3.4722222222222224E-4</v>
      </c>
      <c r="F14" s="62">
        <f>IF(B14&lt;&gt;"",VLOOKUP(B14,valeurs!$A$2:$E$25,4,FALSE),"")</f>
        <v>2.0833333333333333E-3</v>
      </c>
      <c r="G14" s="62">
        <f>IF(B14&lt;&gt;"",C14*VLOOKUP(B14,valeurs!$A$2:$E$25,5,FALSE),"")</f>
        <v>1.0416666666666666E-2</v>
      </c>
      <c r="H14" s="61">
        <f t="shared" si="1"/>
        <v>2.8472222222222218E-2</v>
      </c>
      <c r="I14" s="24">
        <f t="shared" si="2"/>
        <v>0.43541666666666667</v>
      </c>
      <c r="J14" s="24">
        <f t="shared" si="0"/>
        <v>0.46388888888888891</v>
      </c>
      <c r="K14" s="51"/>
    </row>
    <row r="15" spans="1:12" x14ac:dyDescent="0.25">
      <c r="A15" s="22" t="s">
        <v>274</v>
      </c>
      <c r="B15" s="22" t="s">
        <v>296</v>
      </c>
      <c r="C15" s="23">
        <v>6</v>
      </c>
      <c r="D15" s="62">
        <f>IF(B15&lt;&gt;"",VLOOKUP(B15,valeurs!$A$2:$E$25,3,FALSE),"")</f>
        <v>3.472222222222222E-3</v>
      </c>
      <c r="E15" s="63">
        <f>IF(B15&lt;&gt;"",VLOOKUP(B15,valeurs!$A$2:$E$25,2,FALSE),"")</f>
        <v>3.4722222222222224E-4</v>
      </c>
      <c r="F15" s="62">
        <f>IF(B15&lt;&gt;"",VLOOKUP(B15,valeurs!$A$2:$E$25,4,FALSE),"")</f>
        <v>2.0833333333333333E-3</v>
      </c>
      <c r="G15" s="62">
        <f>IF(B15&lt;&gt;"",C15*VLOOKUP(B15,valeurs!$A$2:$E$25,5,FALSE),"")</f>
        <v>1.0416666666666666E-2</v>
      </c>
      <c r="H15" s="61">
        <f t="shared" si="1"/>
        <v>2.8472222222222218E-2</v>
      </c>
      <c r="I15" s="24">
        <f t="shared" si="2"/>
        <v>0.46388888888888891</v>
      </c>
      <c r="J15" s="24">
        <f t="shared" si="0"/>
        <v>0.49236111111111114</v>
      </c>
      <c r="K15" s="51"/>
    </row>
    <row r="16" spans="1:12" x14ac:dyDescent="0.25">
      <c r="A16" s="22" t="s">
        <v>276</v>
      </c>
      <c r="B16" s="22" t="s">
        <v>276</v>
      </c>
      <c r="C16" s="23"/>
      <c r="D16" s="62">
        <f>IF(B16&lt;&gt;"",VLOOKUP(B16,valeurs!$A$2:$E$25,3,FALSE),"")</f>
        <v>1.0416666666666666E-2</v>
      </c>
      <c r="E16" s="63">
        <f>IF(B16&lt;&gt;"",VLOOKUP(B16,valeurs!$A$2:$E$25,2,FALSE),"")</f>
        <v>0</v>
      </c>
      <c r="F16" s="62">
        <f>IF(B16&lt;&gt;"",VLOOKUP(B16,valeurs!$A$2:$E$25,4,FALSE),"")</f>
        <v>0</v>
      </c>
      <c r="G16" s="62">
        <f>IF(B16&lt;&gt;"",C16*VLOOKUP(B16,valeurs!$A$2:$E$25,5,FALSE),"")</f>
        <v>0</v>
      </c>
      <c r="H16" s="61">
        <f t="shared" si="1"/>
        <v>1.0416666666666666E-2</v>
      </c>
      <c r="I16" s="24">
        <f t="shared" si="2"/>
        <v>0.49236111111111114</v>
      </c>
      <c r="J16" s="24">
        <f t="shared" si="0"/>
        <v>0.50277777777777777</v>
      </c>
      <c r="K16" s="51"/>
    </row>
    <row r="17" spans="1:12" x14ac:dyDescent="0.25">
      <c r="A17" s="32" t="s">
        <v>307</v>
      </c>
      <c r="B17" s="22"/>
      <c r="C17" s="23"/>
      <c r="D17" s="62" t="str">
        <f>IF(B17&lt;&gt;"",VLOOKUP(B17,valeurs!$A$2:$E$25,3,FALSE),"")</f>
        <v/>
      </c>
      <c r="E17" s="63" t="str">
        <f>IF(B17&lt;&gt;"",VLOOKUP(B17,valeurs!$A$2:$E$25,2,FALSE),"")</f>
        <v/>
      </c>
      <c r="F17" s="62" t="str">
        <f>IF(B17&lt;&gt;"",VLOOKUP(B17,valeurs!$A$2:$E$25,4,FALSE),"")</f>
        <v/>
      </c>
      <c r="G17" s="62" t="str">
        <f>IF(B17&lt;&gt;"",C17*VLOOKUP(B17,valeurs!$A$2:$E$25,5,FALSE),"")</f>
        <v/>
      </c>
      <c r="H17" s="61">
        <f t="shared" si="1"/>
        <v>0</v>
      </c>
      <c r="I17" s="24">
        <f t="shared" si="2"/>
        <v>0.50277777777777777</v>
      </c>
      <c r="J17" s="24">
        <f t="shared" si="0"/>
        <v>0.50277777777777777</v>
      </c>
      <c r="K17" s="51"/>
    </row>
    <row r="18" spans="1:12" ht="30" x14ac:dyDescent="0.25">
      <c r="A18" s="31" t="s">
        <v>275</v>
      </c>
      <c r="B18" s="31" t="s">
        <v>296</v>
      </c>
      <c r="C18" s="23">
        <v>7</v>
      </c>
      <c r="D18" s="62">
        <f>IF(B18&lt;&gt;"",VLOOKUP(B18,valeurs!$A$2:$E$25,3,FALSE),"")</f>
        <v>3.472222222222222E-3</v>
      </c>
      <c r="E18" s="63">
        <f>IF(B18&lt;&gt;"",VLOOKUP(B18,valeurs!$A$2:$E$25,2,FALSE),"")</f>
        <v>3.4722222222222224E-4</v>
      </c>
      <c r="F18" s="62">
        <f>IF(B18&lt;&gt;"",VLOOKUP(B18,valeurs!$A$2:$E$25,4,FALSE),"")</f>
        <v>2.0833333333333333E-3</v>
      </c>
      <c r="G18" s="62">
        <f>IF(B18&lt;&gt;"",C18*VLOOKUP(B18,valeurs!$A$2:$E$25,5,FALSE),"")</f>
        <v>1.2152777777777776E-2</v>
      </c>
      <c r="H18" s="61">
        <f t="shared" si="1"/>
        <v>3.2638888888888884E-2</v>
      </c>
      <c r="I18" s="24">
        <f t="shared" si="2"/>
        <v>0.50277777777777777</v>
      </c>
      <c r="J18" s="24">
        <f t="shared" si="0"/>
        <v>0.53541666666666665</v>
      </c>
      <c r="K18" s="51"/>
    </row>
    <row r="19" spans="1:12" x14ac:dyDescent="0.25">
      <c r="A19" s="22" t="s">
        <v>308</v>
      </c>
      <c r="B19" s="22" t="s">
        <v>296</v>
      </c>
      <c r="C19" s="23">
        <v>7</v>
      </c>
      <c r="D19" s="62">
        <f>IF(B19&lt;&gt;"",VLOOKUP(B19,valeurs!$A$2:$E$25,3,FALSE),"")</f>
        <v>3.472222222222222E-3</v>
      </c>
      <c r="E19" s="63">
        <f>IF(B19&lt;&gt;"",VLOOKUP(B19,valeurs!$A$2:$E$25,2,FALSE),"")</f>
        <v>3.4722222222222224E-4</v>
      </c>
      <c r="F19" s="62">
        <f>IF(B19&lt;&gt;"",VLOOKUP(B19,valeurs!$A$2:$E$25,4,FALSE),"")</f>
        <v>2.0833333333333333E-3</v>
      </c>
      <c r="G19" s="62">
        <f>IF(B19&lt;&gt;"",C19*VLOOKUP(B19,valeurs!$A$2:$E$25,5,FALSE),"")</f>
        <v>1.2152777777777776E-2</v>
      </c>
      <c r="H19" s="61">
        <f t="shared" si="1"/>
        <v>3.2638888888888884E-2</v>
      </c>
      <c r="I19" s="24">
        <f t="shared" si="2"/>
        <v>0.53541666666666665</v>
      </c>
      <c r="J19" s="24">
        <f t="shared" si="0"/>
        <v>0.56805555555555554</v>
      </c>
      <c r="K19" s="51"/>
    </row>
    <row r="20" spans="1:12" x14ac:dyDescent="0.25">
      <c r="A20" s="32" t="s">
        <v>309</v>
      </c>
      <c r="B20" s="22"/>
      <c r="C20" s="23"/>
      <c r="D20" s="62" t="str">
        <f>IF(B20&lt;&gt;"",VLOOKUP(B20,valeurs!$A$2:$E$25,3,FALSE),"")</f>
        <v/>
      </c>
      <c r="E20" s="63" t="str">
        <f>IF(B20&lt;&gt;"",VLOOKUP(B20,valeurs!$A$2:$E$25,2,FALSE),"")</f>
        <v/>
      </c>
      <c r="F20" s="62" t="str">
        <f>IF(B20&lt;&gt;"",VLOOKUP(B20,valeurs!$A$2:$E$25,4,FALSE),"")</f>
        <v/>
      </c>
      <c r="G20" s="62" t="str">
        <f>IF(B20&lt;&gt;"",C20*VLOOKUP(B20,valeurs!$A$2:$E$25,5,FALSE),"")</f>
        <v/>
      </c>
      <c r="H20" s="61">
        <f t="shared" si="1"/>
        <v>0</v>
      </c>
      <c r="I20" s="24">
        <f t="shared" si="2"/>
        <v>0.56805555555555554</v>
      </c>
      <c r="J20" s="24">
        <f t="shared" si="0"/>
        <v>0.56805555555555554</v>
      </c>
      <c r="K20" s="51"/>
    </row>
    <row r="21" spans="1:12" x14ac:dyDescent="0.25">
      <c r="A21" s="22" t="s">
        <v>292</v>
      </c>
      <c r="B21" s="22" t="s">
        <v>310</v>
      </c>
      <c r="C21" s="23">
        <v>4</v>
      </c>
      <c r="D21" s="62">
        <f>IF(B21&lt;&gt;"",VLOOKUP(B21,valeurs!$A$2:$E$25,3,FALSE),"")</f>
        <v>4.1666666666666666E-3</v>
      </c>
      <c r="E21" s="63">
        <f>IF(B21&lt;&gt;"",VLOOKUP(B21,valeurs!$A$2:$E$25,2,FALSE),"")</f>
        <v>3.4722222222222224E-4</v>
      </c>
      <c r="F21" s="62">
        <f>IF(B21&lt;&gt;"",VLOOKUP(B21,valeurs!$A$2:$E$25,4,FALSE),"")</f>
        <v>2.7777777777777779E-3</v>
      </c>
      <c r="G21" s="62">
        <f>IF(B21&lt;&gt;"",C21*VLOOKUP(B21,valeurs!$A$2:$E$25,5,FALSE),"")</f>
        <v>8.3333333333333332E-3</v>
      </c>
      <c r="H21" s="61">
        <f t="shared" si="1"/>
        <v>2.5000000000000001E-2</v>
      </c>
      <c r="I21" s="24">
        <f t="shared" si="2"/>
        <v>0.56805555555555554</v>
      </c>
      <c r="J21" s="24">
        <f t="shared" si="0"/>
        <v>0.59305555555555556</v>
      </c>
      <c r="K21" s="51"/>
    </row>
    <row r="22" spans="1:12" x14ac:dyDescent="0.25">
      <c r="A22" s="22" t="s">
        <v>276</v>
      </c>
      <c r="B22" s="22" t="s">
        <v>276</v>
      </c>
      <c r="C22" s="23"/>
      <c r="D22" s="62">
        <f>IF(B22&lt;&gt;"",VLOOKUP(B22,valeurs!$A$2:$E$25,3,FALSE),"")</f>
        <v>1.0416666666666666E-2</v>
      </c>
      <c r="E22" s="63">
        <f>IF(B22&lt;&gt;"",VLOOKUP(B22,valeurs!$A$2:$E$25,2,FALSE),"")</f>
        <v>0</v>
      </c>
      <c r="F22" s="62">
        <f>IF(B22&lt;&gt;"",VLOOKUP(B22,valeurs!$A$2:$E$25,4,FALSE),"")</f>
        <v>0</v>
      </c>
      <c r="G22" s="62">
        <f>IF(B22&lt;&gt;"",C22*VLOOKUP(B22,valeurs!$A$2:$E$25,5,FALSE),"")</f>
        <v>0</v>
      </c>
      <c r="H22" s="61">
        <f t="shared" si="1"/>
        <v>1.0416666666666666E-2</v>
      </c>
      <c r="I22" s="24">
        <f t="shared" si="2"/>
        <v>0.59305555555555556</v>
      </c>
      <c r="J22" s="24">
        <f t="shared" si="0"/>
        <v>0.60347222222222219</v>
      </c>
      <c r="K22" s="51"/>
    </row>
    <row r="23" spans="1:12" x14ac:dyDescent="0.25">
      <c r="A23" s="32" t="s">
        <v>311</v>
      </c>
      <c r="B23" s="22"/>
      <c r="C23" s="23"/>
      <c r="D23" s="62" t="str">
        <f>IF(B23&lt;&gt;"",VLOOKUP(B23,valeurs!$A$2:$E$25,3,FALSE),"")</f>
        <v/>
      </c>
      <c r="E23" s="63" t="str">
        <f>IF(B23&lt;&gt;"",VLOOKUP(B23,valeurs!$A$2:$E$25,2,FALSE),"")</f>
        <v/>
      </c>
      <c r="F23" s="62" t="str">
        <f>IF(B23&lt;&gt;"",VLOOKUP(B23,valeurs!$A$2:$E$25,4,FALSE),"")</f>
        <v/>
      </c>
      <c r="G23" s="62" t="str">
        <f>IF(B23&lt;&gt;"",C23*VLOOKUP(B23,valeurs!$A$2:$E$25,5,FALSE),"")</f>
        <v/>
      </c>
      <c r="H23" s="61">
        <f t="shared" si="1"/>
        <v>0</v>
      </c>
      <c r="I23" s="24">
        <f t="shared" si="2"/>
        <v>0.60347222222222219</v>
      </c>
      <c r="J23" s="24">
        <f t="shared" si="0"/>
        <v>0.60347222222222219</v>
      </c>
      <c r="K23" s="51"/>
    </row>
    <row r="24" spans="1:12" ht="30" x14ac:dyDescent="0.25">
      <c r="A24" s="31" t="s">
        <v>288</v>
      </c>
      <c r="B24" s="31" t="s">
        <v>296</v>
      </c>
      <c r="C24" s="23">
        <v>5</v>
      </c>
      <c r="D24" s="62">
        <f>IF(B24&lt;&gt;"",VLOOKUP(B24,valeurs!$A$2:$E$25,3,FALSE),"")</f>
        <v>3.472222222222222E-3</v>
      </c>
      <c r="E24" s="63">
        <f>IF(B24&lt;&gt;"",VLOOKUP(B24,valeurs!$A$2:$E$25,2,FALSE),"")</f>
        <v>3.4722222222222224E-4</v>
      </c>
      <c r="F24" s="62">
        <f>IF(B24&lt;&gt;"",VLOOKUP(B24,valeurs!$A$2:$E$25,4,FALSE),"")</f>
        <v>2.0833333333333333E-3</v>
      </c>
      <c r="G24" s="62">
        <f>IF(B24&lt;&gt;"",C24*VLOOKUP(B24,valeurs!$A$2:$E$25,5,FALSE),"")</f>
        <v>8.6805555555555559E-3</v>
      </c>
      <c r="H24" s="61">
        <f t="shared" si="1"/>
        <v>2.4305555555555556E-2</v>
      </c>
      <c r="I24" s="24">
        <f t="shared" si="2"/>
        <v>0.60347222222222219</v>
      </c>
      <c r="J24" s="24">
        <f t="shared" si="0"/>
        <v>0.62777777777777777</v>
      </c>
      <c r="K24" s="51"/>
      <c r="L24" s="28"/>
    </row>
    <row r="25" spans="1:12" ht="30" x14ac:dyDescent="0.25">
      <c r="A25" s="31" t="s">
        <v>274</v>
      </c>
      <c r="B25" s="31" t="s">
        <v>296</v>
      </c>
      <c r="C25" s="23">
        <v>6</v>
      </c>
      <c r="D25" s="62">
        <f>IF(B25&lt;&gt;"",VLOOKUP(B25,valeurs!$A$2:$E$25,3,FALSE),"")</f>
        <v>3.472222222222222E-3</v>
      </c>
      <c r="E25" s="63">
        <f>IF(B25&lt;&gt;"",VLOOKUP(B25,valeurs!$A$2:$E$25,2,FALSE),"")</f>
        <v>3.4722222222222224E-4</v>
      </c>
      <c r="F25" s="62">
        <f>IF(B25&lt;&gt;"",VLOOKUP(B25,valeurs!$A$2:$E$25,4,FALSE),"")</f>
        <v>2.0833333333333333E-3</v>
      </c>
      <c r="G25" s="62">
        <f>IF(B25&lt;&gt;"",C25*VLOOKUP(B25,valeurs!$A$2:$E$25,5,FALSE),"")</f>
        <v>1.0416666666666666E-2</v>
      </c>
      <c r="H25" s="61">
        <f t="shared" si="1"/>
        <v>2.8472222222222218E-2</v>
      </c>
      <c r="I25" s="24">
        <f t="shared" si="2"/>
        <v>0.62777777777777777</v>
      </c>
      <c r="J25" s="24">
        <f t="shared" si="0"/>
        <v>0.65625</v>
      </c>
      <c r="K25" s="51"/>
      <c r="L25" s="28"/>
    </row>
    <row r="26" spans="1:12" x14ac:dyDescent="0.25">
      <c r="A26" s="71" t="s">
        <v>312</v>
      </c>
      <c r="B26" s="31"/>
      <c r="C26" s="23"/>
      <c r="D26" s="62" t="str">
        <f>IF(B26&lt;&gt;"",VLOOKUP(B26,valeurs!$A$2:$E$25,3,FALSE),"")</f>
        <v/>
      </c>
      <c r="E26" s="63" t="str">
        <f>IF(B26&lt;&gt;"",VLOOKUP(B26,valeurs!$A$2:$E$25,2,FALSE),"")</f>
        <v/>
      </c>
      <c r="F26" s="62" t="str">
        <f>IF(B26&lt;&gt;"",VLOOKUP(B26,valeurs!$A$2:$E$25,4,FALSE),"")</f>
        <v/>
      </c>
      <c r="G26" s="62" t="str">
        <f>IF(B26&lt;&gt;"",C26*VLOOKUP(B26,valeurs!$A$2:$E$25,5,FALSE),"")</f>
        <v/>
      </c>
      <c r="H26" s="61">
        <f t="shared" si="1"/>
        <v>0</v>
      </c>
      <c r="I26" s="24">
        <f t="shared" si="2"/>
        <v>0.65625</v>
      </c>
      <c r="J26" s="24">
        <f t="shared" si="0"/>
        <v>0.65625</v>
      </c>
      <c r="K26" s="51"/>
      <c r="L26" s="28"/>
    </row>
    <row r="27" spans="1:12" x14ac:dyDescent="0.25">
      <c r="A27" s="31" t="s">
        <v>292</v>
      </c>
      <c r="B27" s="31" t="s">
        <v>310</v>
      </c>
      <c r="C27" s="23">
        <v>4</v>
      </c>
      <c r="D27" s="62">
        <f>IF(B27&lt;&gt;"",VLOOKUP(B27,valeurs!$A$2:$E$25,3,FALSE),"")</f>
        <v>4.1666666666666666E-3</v>
      </c>
      <c r="E27" s="63">
        <f>IF(B27&lt;&gt;"",VLOOKUP(B27,valeurs!$A$2:$E$25,2,FALSE),"")</f>
        <v>3.4722222222222224E-4</v>
      </c>
      <c r="F27" s="62">
        <f>IF(B27&lt;&gt;"",VLOOKUP(B27,valeurs!$A$2:$E$25,4,FALSE),"")</f>
        <v>2.7777777777777779E-3</v>
      </c>
      <c r="G27" s="62">
        <f>IF(B27&lt;&gt;"",C27*VLOOKUP(B27,valeurs!$A$2:$E$25,5,FALSE),"")</f>
        <v>8.3333333333333332E-3</v>
      </c>
      <c r="H27" s="61">
        <f t="shared" si="1"/>
        <v>2.5000000000000001E-2</v>
      </c>
      <c r="I27" s="24">
        <f t="shared" si="2"/>
        <v>0.65625</v>
      </c>
      <c r="J27" s="24">
        <f t="shared" si="0"/>
        <v>0.68125000000000002</v>
      </c>
      <c r="K27" s="51"/>
      <c r="L27" s="28"/>
    </row>
    <row r="28" spans="1:12" x14ac:dyDescent="0.25">
      <c r="A28" s="31" t="s">
        <v>276</v>
      </c>
      <c r="B28" s="31" t="s">
        <v>276</v>
      </c>
      <c r="C28" s="23"/>
      <c r="D28" s="62">
        <f>IF(B28&lt;&gt;"",VLOOKUP(B28,valeurs!$A$2:$E$25,3,FALSE),"")</f>
        <v>1.0416666666666666E-2</v>
      </c>
      <c r="E28" s="63">
        <f>IF(B28&lt;&gt;"",VLOOKUP(B28,valeurs!$A$2:$E$25,2,FALSE),"")</f>
        <v>0</v>
      </c>
      <c r="F28" s="62">
        <f>IF(B28&lt;&gt;"",VLOOKUP(B28,valeurs!$A$2:$E$25,4,FALSE),"")</f>
        <v>0</v>
      </c>
      <c r="G28" s="62">
        <f>IF(B28&lt;&gt;"",C28*VLOOKUP(B28,valeurs!$A$2:$E$25,5,FALSE),"")</f>
        <v>0</v>
      </c>
      <c r="H28" s="61">
        <f t="shared" si="1"/>
        <v>1.0416666666666666E-2</v>
      </c>
      <c r="I28" s="24">
        <f t="shared" si="2"/>
        <v>0.68125000000000002</v>
      </c>
      <c r="J28" s="24">
        <f t="shared" si="0"/>
        <v>0.69166666666666665</v>
      </c>
      <c r="K28" s="51"/>
      <c r="L28" s="28"/>
    </row>
    <row r="29" spans="1:12" x14ac:dyDescent="0.25">
      <c r="A29" s="71" t="s">
        <v>313</v>
      </c>
      <c r="B29" s="31"/>
      <c r="C29" s="23"/>
      <c r="D29" s="62" t="str">
        <f>IF(B29&lt;&gt;"",VLOOKUP(B29,valeurs!$A$2:$E$25,3,FALSE),"")</f>
        <v/>
      </c>
      <c r="E29" s="63" t="str">
        <f>IF(B29&lt;&gt;"",VLOOKUP(B29,valeurs!$A$2:$E$25,2,FALSE),"")</f>
        <v/>
      </c>
      <c r="F29" s="62" t="str">
        <f>IF(B29&lt;&gt;"",VLOOKUP(B29,valeurs!$A$2:$E$25,4,FALSE),"")</f>
        <v/>
      </c>
      <c r="G29" s="62" t="str">
        <f>IF(B29&lt;&gt;"",C29*VLOOKUP(B29,valeurs!$A$2:$E$25,5,FALSE),"")</f>
        <v/>
      </c>
      <c r="H29" s="61">
        <f t="shared" si="1"/>
        <v>0</v>
      </c>
      <c r="I29" s="24">
        <f t="shared" si="2"/>
        <v>0.69166666666666665</v>
      </c>
      <c r="J29" s="24">
        <f t="shared" si="0"/>
        <v>0.69166666666666665</v>
      </c>
      <c r="K29" s="51"/>
      <c r="L29" s="28"/>
    </row>
    <row r="30" spans="1:12" x14ac:dyDescent="0.25">
      <c r="A30" s="22" t="s">
        <v>290</v>
      </c>
      <c r="B30" s="22" t="s">
        <v>304</v>
      </c>
      <c r="C30" s="23">
        <v>2</v>
      </c>
      <c r="D30" s="62">
        <f>IF(B30&lt;&gt;"",VLOOKUP(B30,valeurs!$A$2:$E$25,3,FALSE),"")</f>
        <v>4.1666666666666666E-3</v>
      </c>
      <c r="E30" s="63">
        <f>IF(B30&lt;&gt;"",VLOOKUP(B30,valeurs!$A$2:$E$25,2,FALSE),"")</f>
        <v>3.4722222222222224E-4</v>
      </c>
      <c r="F30" s="62">
        <f>IF(B30&lt;&gt;"",VLOOKUP(B30,valeurs!$A$2:$E$25,4,FALSE),"")</f>
        <v>2.4305555555555556E-3</v>
      </c>
      <c r="G30" s="62">
        <f>IF(B30&lt;&gt;"",C30*VLOOKUP(B30,valeurs!$A$2:$E$25,5,FALSE),"")</f>
        <v>4.1666666666666666E-3</v>
      </c>
      <c r="H30" s="61">
        <f t="shared" si="1"/>
        <v>1.3888888888888888E-2</v>
      </c>
      <c r="I30" s="24">
        <f t="shared" si="2"/>
        <v>0.69166666666666665</v>
      </c>
      <c r="J30" s="24">
        <f t="shared" si="0"/>
        <v>0.70555555555555549</v>
      </c>
      <c r="K30" s="51"/>
    </row>
    <row r="31" spans="1:12" x14ac:dyDescent="0.25">
      <c r="A31" s="32" t="s">
        <v>314</v>
      </c>
      <c r="B31" s="22"/>
      <c r="C31" s="23"/>
      <c r="D31" s="62" t="str">
        <f>IF(B31&lt;&gt;"",VLOOKUP(B31,valeurs!$A$2:$E$25,3,FALSE),"")</f>
        <v/>
      </c>
      <c r="E31" s="63" t="str">
        <f>IF(B31&lt;&gt;"",VLOOKUP(B31,valeurs!$A$2:$E$25,2,FALSE),"")</f>
        <v/>
      </c>
      <c r="F31" s="62" t="str">
        <f>IF(B31&lt;&gt;"",VLOOKUP(B31,valeurs!$A$2:$E$25,4,FALSE),"")</f>
        <v/>
      </c>
      <c r="G31" s="62" t="str">
        <f>IF(B31&lt;&gt;"",C31*VLOOKUP(B31,valeurs!$A$2:$E$25,5,FALSE),"")</f>
        <v/>
      </c>
      <c r="H31" s="61">
        <f t="shared" si="1"/>
        <v>0</v>
      </c>
      <c r="I31" s="24">
        <f t="shared" si="2"/>
        <v>0.70555555555555549</v>
      </c>
      <c r="J31" s="24">
        <f t="shared" si="0"/>
        <v>0.70555555555555549</v>
      </c>
      <c r="K31" s="51"/>
    </row>
    <row r="32" spans="1:12" x14ac:dyDescent="0.25">
      <c r="A32" s="31" t="s">
        <v>280</v>
      </c>
      <c r="B32" s="31" t="s">
        <v>304</v>
      </c>
      <c r="C32" s="23">
        <v>3</v>
      </c>
      <c r="D32" s="62">
        <f>IF(B32&lt;&gt;"",VLOOKUP(B32,valeurs!$A$2:$E$25,3,FALSE),"")</f>
        <v>4.1666666666666666E-3</v>
      </c>
      <c r="E32" s="63">
        <f>IF(B32&lt;&gt;"",VLOOKUP(B32,valeurs!$A$2:$E$25,2,FALSE),"")</f>
        <v>3.4722222222222224E-4</v>
      </c>
      <c r="F32" s="62">
        <f>IF(B32&lt;&gt;"",VLOOKUP(B32,valeurs!$A$2:$E$25,4,FALSE),"")</f>
        <v>2.4305555555555556E-3</v>
      </c>
      <c r="G32" s="62">
        <f>IF(B32&lt;&gt;"",C32*VLOOKUP(B32,valeurs!$A$2:$E$25,5,FALSE),"")</f>
        <v>6.2500000000000003E-3</v>
      </c>
      <c r="H32" s="61">
        <f t="shared" si="1"/>
        <v>1.8750000000000003E-2</v>
      </c>
      <c r="I32" s="24">
        <f t="shared" si="2"/>
        <v>0.70555555555555549</v>
      </c>
      <c r="J32" s="24">
        <f t="shared" si="0"/>
        <v>0.72430555555555554</v>
      </c>
      <c r="K32" s="51"/>
    </row>
    <row r="33" spans="1:11" x14ac:dyDescent="0.25">
      <c r="A33" s="22" t="s">
        <v>282</v>
      </c>
      <c r="B33" s="22" t="s">
        <v>304</v>
      </c>
      <c r="C33" s="23">
        <v>4</v>
      </c>
      <c r="D33" s="62">
        <f>IF(B33&lt;&gt;"",VLOOKUP(B33,valeurs!$A$2:$E$25,3,FALSE),"")</f>
        <v>4.1666666666666666E-3</v>
      </c>
      <c r="E33" s="63">
        <f>IF(B33&lt;&gt;"",VLOOKUP(B33,valeurs!$A$2:$E$25,2,FALSE),"")</f>
        <v>3.4722222222222224E-4</v>
      </c>
      <c r="F33" s="62">
        <f>IF(B33&lt;&gt;"",VLOOKUP(B33,valeurs!$A$2:$E$25,4,FALSE),"")</f>
        <v>2.4305555555555556E-3</v>
      </c>
      <c r="G33" s="62">
        <f>IF(B33&lt;&gt;"",C33*VLOOKUP(B33,valeurs!$A$2:$E$25,5,FALSE),"")</f>
        <v>8.3333333333333332E-3</v>
      </c>
      <c r="H33" s="61">
        <f t="shared" si="1"/>
        <v>2.361111111111111E-2</v>
      </c>
      <c r="I33" s="24">
        <f t="shared" si="2"/>
        <v>0.72430555555555554</v>
      </c>
      <c r="J33" s="24">
        <f t="shared" si="0"/>
        <v>0.74791666666666667</v>
      </c>
      <c r="K33" s="51"/>
    </row>
    <row r="34" spans="1:11" x14ac:dyDescent="0.25">
      <c r="A34" s="22"/>
      <c r="B34" s="22"/>
      <c r="C34" s="23"/>
      <c r="D34" s="62" t="str">
        <f>IF(B34&lt;&gt;"",VLOOKUP(B34,valeurs!$A$2:$E$25,3,FALSE),"")</f>
        <v/>
      </c>
      <c r="E34" s="63" t="str">
        <f>IF(B34&lt;&gt;"",VLOOKUP(B34,valeurs!$A$2:$E$25,2,FALSE),"")</f>
        <v/>
      </c>
      <c r="F34" s="62" t="str">
        <f>IF(B34&lt;&gt;"",VLOOKUP(B34,valeurs!$A$2:$E$25,4,FALSE),"")</f>
        <v/>
      </c>
      <c r="G34" s="62" t="str">
        <f>IF(B34&lt;&gt;"",C34*VLOOKUP(B34,valeurs!$A$2:$E$25,5,FALSE),"")</f>
        <v/>
      </c>
      <c r="H34" s="61">
        <f t="shared" si="1"/>
        <v>0</v>
      </c>
      <c r="I34" s="24">
        <f t="shared" si="2"/>
        <v>0.74791666666666667</v>
      </c>
      <c r="J34" s="24">
        <f t="shared" si="0"/>
        <v>0.74791666666666667</v>
      </c>
      <c r="K34" s="51"/>
    </row>
    <row r="35" spans="1:11" x14ac:dyDescent="0.25">
      <c r="A35" s="22"/>
      <c r="B35" s="32"/>
      <c r="C35" s="23"/>
      <c r="D35" s="62" t="str">
        <f>IF(B35&lt;&gt;"",VLOOKUP(B35,valeurs!$A$2:$E$25,3,FALSE),"")</f>
        <v/>
      </c>
      <c r="E35" s="63" t="str">
        <f>IF(B35&lt;&gt;"",VLOOKUP(B35,valeurs!$A$2:$E$25,2,FALSE),"")</f>
        <v/>
      </c>
      <c r="F35" s="62" t="str">
        <f>IF(B35&lt;&gt;"",VLOOKUP(B35,valeurs!$A$2:$E$25,4,FALSE),"")</f>
        <v/>
      </c>
      <c r="G35" s="62" t="str">
        <f>IF(B35&lt;&gt;"",C35*VLOOKUP(B35,valeurs!$A$2:$E$25,5,FALSE),"")</f>
        <v/>
      </c>
      <c r="H35" s="61">
        <f t="shared" si="1"/>
        <v>0</v>
      </c>
      <c r="I35" s="24">
        <f t="shared" si="2"/>
        <v>0.74791666666666667</v>
      </c>
      <c r="J35" s="24">
        <f t="shared" si="0"/>
        <v>0.74791666666666667</v>
      </c>
      <c r="K35" s="51"/>
    </row>
    <row r="36" spans="1:11" x14ac:dyDescent="0.25">
      <c r="A36" s="32"/>
      <c r="B36" s="32"/>
      <c r="C36" s="23"/>
      <c r="D36" s="62" t="str">
        <f>IF(B36&lt;&gt;"",VLOOKUP(B36,valeurs!$A$2:$E$25,3,FALSE),"")</f>
        <v/>
      </c>
      <c r="E36" s="63" t="str">
        <f>IF(B36&lt;&gt;"",VLOOKUP(B36,valeurs!$A$2:$E$25,2,FALSE),"")</f>
        <v/>
      </c>
      <c r="F36" s="62" t="str">
        <f>IF(B36&lt;&gt;"",VLOOKUP(B36,valeurs!$A$2:$E$25,4,FALSE),"")</f>
        <v/>
      </c>
      <c r="G36" s="62" t="str">
        <f>IF(B36&lt;&gt;"",C36*VLOOKUP(B36,valeurs!$A$2:$E$25,5,FALSE),"")</f>
        <v/>
      </c>
      <c r="H36" s="61">
        <f t="shared" si="1"/>
        <v>0</v>
      </c>
      <c r="I36" s="24">
        <f t="shared" si="2"/>
        <v>0.74791666666666667</v>
      </c>
      <c r="J36" s="24">
        <f t="shared" si="0"/>
        <v>0.74791666666666667</v>
      </c>
      <c r="K36" s="51"/>
    </row>
    <row r="37" spans="1:11" x14ac:dyDescent="0.25">
      <c r="A37" s="22"/>
      <c r="B37" s="22"/>
      <c r="C37" s="23"/>
      <c r="D37" s="62" t="str">
        <f>IF(B37&lt;&gt;"",VLOOKUP(B37,valeurs!$A$2:$E$25,3,FALSE),"")</f>
        <v/>
      </c>
      <c r="E37" s="63" t="str">
        <f>IF(B37&lt;&gt;"",VLOOKUP(B37,valeurs!$A$2:$E$25,2,FALSE),"")</f>
        <v/>
      </c>
      <c r="F37" s="62" t="str">
        <f>IF(B37&lt;&gt;"",VLOOKUP(B37,valeurs!$A$2:$E$25,4,FALSE),"")</f>
        <v/>
      </c>
      <c r="G37" s="62" t="str">
        <f>IF(B37&lt;&gt;"",C37*VLOOKUP(B37,valeurs!$A$2:$E$25,5,FALSE),"")</f>
        <v/>
      </c>
      <c r="H37" s="61">
        <f t="shared" si="1"/>
        <v>0</v>
      </c>
      <c r="I37" s="24">
        <f t="shared" si="2"/>
        <v>0.74791666666666667</v>
      </c>
      <c r="J37" s="24">
        <f t="shared" si="0"/>
        <v>0.74791666666666667</v>
      </c>
      <c r="K37" s="51"/>
    </row>
    <row r="38" spans="1:11" x14ac:dyDescent="0.25">
      <c r="A38" s="22"/>
      <c r="B38" s="22"/>
      <c r="C38" s="23"/>
      <c r="D38" s="62" t="str">
        <f>IF(B38&lt;&gt;"",VLOOKUP(B38,valeurs!$A$2:$E$25,3,FALSE),"")</f>
        <v/>
      </c>
      <c r="E38" s="63" t="str">
        <f>IF(B38&lt;&gt;"",VLOOKUP(B38,valeurs!$A$2:$E$25,2,FALSE),"")</f>
        <v/>
      </c>
      <c r="F38" s="62" t="str">
        <f>IF(B38&lt;&gt;"",VLOOKUP(B38,valeurs!$A$2:$E$25,4,FALSE),"")</f>
        <v/>
      </c>
      <c r="G38" s="62" t="str">
        <f>IF(B38&lt;&gt;"",C38*VLOOKUP(B38,valeurs!$A$2:$E$25,5,FALSE),"")</f>
        <v/>
      </c>
      <c r="H38" s="61">
        <f t="shared" si="1"/>
        <v>0</v>
      </c>
      <c r="I38" s="24">
        <f t="shared" si="2"/>
        <v>0.74791666666666667</v>
      </c>
      <c r="J38" s="24">
        <f t="shared" si="0"/>
        <v>0.74791666666666667</v>
      </c>
      <c r="K38" s="51"/>
    </row>
    <row r="39" spans="1:11" x14ac:dyDescent="0.25">
      <c r="A39" s="32"/>
      <c r="B39" s="22"/>
      <c r="C39" s="23"/>
      <c r="D39" s="62" t="str">
        <f>IF(B39&lt;&gt;"",VLOOKUP(B39,valeurs!$A$2:$E$25,3,FALSE),"")</f>
        <v/>
      </c>
      <c r="E39" s="63" t="str">
        <f>IF(B39&lt;&gt;"",VLOOKUP(B39,valeurs!$A$2:$E$25,2,FALSE),"")</f>
        <v/>
      </c>
      <c r="F39" s="62" t="str">
        <f>IF(B39&lt;&gt;"",VLOOKUP(B39,valeurs!$A$2:$E$25,4,FALSE),"")</f>
        <v/>
      </c>
      <c r="G39" s="62" t="str">
        <f>IF(B39&lt;&gt;"",C39*VLOOKUP(B39,valeurs!$A$2:$E$25,5,FALSE),"")</f>
        <v/>
      </c>
      <c r="H39" s="61">
        <f t="shared" si="1"/>
        <v>0</v>
      </c>
      <c r="I39" s="24">
        <f t="shared" si="2"/>
        <v>0.74791666666666667</v>
      </c>
      <c r="J39" s="24">
        <f t="shared" si="0"/>
        <v>0.74791666666666667</v>
      </c>
      <c r="K39" s="51"/>
    </row>
    <row r="40" spans="1:11" x14ac:dyDescent="0.25">
      <c r="A40" s="30"/>
      <c r="B40" s="30"/>
      <c r="C40" s="25"/>
      <c r="D40" s="62" t="str">
        <f>IF(B40&lt;&gt;"",VLOOKUP(B40,valeurs!$A$2:$E$25,3,FALSE),"")</f>
        <v/>
      </c>
      <c r="E40" s="63" t="str">
        <f>IF(B40&lt;&gt;"",VLOOKUP(B40,valeurs!$A$2:$E$25,2,FALSE),"")</f>
        <v/>
      </c>
      <c r="F40" s="62" t="str">
        <f>IF(B40&lt;&gt;"",VLOOKUP(B40,valeurs!$A$2:$E$25,4,FALSE),"")</f>
        <v/>
      </c>
      <c r="G40" s="62" t="str">
        <f>IF(B40&lt;&gt;"",C40*VLOOKUP(B40,valeurs!$A$2:$E$25,5,FALSE),"")</f>
        <v/>
      </c>
      <c r="H40" s="61">
        <f t="shared" si="1"/>
        <v>0</v>
      </c>
      <c r="I40" s="24">
        <f t="shared" si="2"/>
        <v>0.74791666666666667</v>
      </c>
      <c r="J40" s="24">
        <f t="shared" si="0"/>
        <v>0.74791666666666667</v>
      </c>
      <c r="K40" s="51"/>
    </row>
    <row r="41" spans="1:11" x14ac:dyDescent="0.25">
      <c r="A41" s="60" t="s">
        <v>315</v>
      </c>
      <c r="B41" s="53"/>
      <c r="C41" s="54"/>
      <c r="D41" s="53" t="str">
        <f>IF(C41&lt;&gt;"",VLOOKUP(B41,valeurs!$A$2:$D$20,2),"")</f>
        <v/>
      </c>
      <c r="E41" s="53"/>
      <c r="F41" s="53" t="str">
        <f>IF(C41&lt;&gt;"",VLOOKUP(B41,valeurs!$A$2:$D$20,3),"")</f>
        <v/>
      </c>
      <c r="G41" s="53"/>
      <c r="H41" s="55"/>
      <c r="I41" s="56">
        <f>J40</f>
        <v>0.74791666666666667</v>
      </c>
      <c r="J41" s="57" t="str">
        <f t="shared" ref="J41" si="3">IF(C41&lt;&gt;"",I41+H41,"")</f>
        <v/>
      </c>
    </row>
    <row r="42" spans="1:11" x14ac:dyDescent="0.25">
      <c r="I42" s="28"/>
      <c r="J42" s="28"/>
    </row>
    <row r="43" spans="1:11" x14ac:dyDescent="0.25">
      <c r="A43" s="58" t="s">
        <v>302</v>
      </c>
      <c r="B43" s="58"/>
      <c r="C43" s="59">
        <f>SUM(C7:C41)</f>
        <v>78</v>
      </c>
    </row>
    <row r="45" spans="1:11" x14ac:dyDescent="0.25">
      <c r="C45" s="26"/>
    </row>
    <row r="46" spans="1:11" x14ac:dyDescent="0.25">
      <c r="C46" s="26"/>
    </row>
    <row r="47" spans="1:11" x14ac:dyDescent="0.25">
      <c r="C47" s="26"/>
    </row>
  </sheetData>
  <mergeCells count="2">
    <mergeCell ref="B1:J1"/>
    <mergeCell ref="B2:J2"/>
  </mergeCells>
  <conditionalFormatting sqref="A6:J40">
    <cfRule type="containsText" dxfId="5" priority="1" operator="containsText" text="Pause">
      <formula>NOT(ISERROR(SEARCH("Pause",A6)))</formula>
    </cfRule>
    <cfRule type="containsText" dxfId="4" priority="2" operator="containsText" text="surfaçage">
      <formula>NOT(ISERROR(SEARCH("surfaçage",A6)))</formula>
    </cfRule>
  </conditionalFormatting>
  <conditionalFormatting sqref="I6:J40">
    <cfRule type="expression" dxfId="3" priority="3">
      <formula>$H6=0</formula>
    </cfRule>
  </conditionalFormatting>
  <dataValidations count="1">
    <dataValidation type="list" allowBlank="1" showInputMessage="1" showErrorMessage="1" sqref="B6:B41" xr:uid="{00000000-0002-0000-0400-000000000000}">
      <formula1>type_prog</formula1>
    </dataValidation>
  </dataValidations>
  <pageMargins left="0.7" right="0.7" top="0.75" bottom="0.75" header="0.3" footer="0.3"/>
  <pageSetup paperSize="9" scale="54" orientation="portrait" horizontalDpi="4294967293" verticalDpi="4294967293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0"/>
  <sheetViews>
    <sheetView workbookViewId="0">
      <selection activeCell="A26" sqref="A26"/>
    </sheetView>
  </sheetViews>
  <sheetFormatPr baseColWidth="10" defaultColWidth="11.42578125" defaultRowHeight="15" x14ac:dyDescent="0.25"/>
  <cols>
    <col min="1" max="1" width="31" customWidth="1"/>
    <col min="2" max="2" width="15.5703125" customWidth="1"/>
    <col min="3" max="3" width="12.42578125" bestFit="1" customWidth="1"/>
    <col min="4" max="4" width="18.42578125" bestFit="1" customWidth="1"/>
    <col min="5" max="5" width="16.5703125" bestFit="1" customWidth="1"/>
    <col min="7" max="7" width="27.140625" customWidth="1"/>
  </cols>
  <sheetData>
    <row r="1" spans="1:7" ht="15" customHeight="1" x14ac:dyDescent="0.25">
      <c r="A1" s="72" t="s">
        <v>337</v>
      </c>
      <c r="B1" s="88" t="s">
        <v>336</v>
      </c>
      <c r="C1" s="88"/>
      <c r="D1" s="88"/>
      <c r="E1" s="88"/>
    </row>
    <row r="2" spans="1:7" x14ac:dyDescent="0.25">
      <c r="A2" s="73" t="s">
        <v>316</v>
      </c>
      <c r="B2" s="73" t="s">
        <v>265</v>
      </c>
      <c r="C2" s="73" t="s">
        <v>317</v>
      </c>
      <c r="D2" s="73" t="s">
        <v>318</v>
      </c>
      <c r="E2" s="73" t="s">
        <v>319</v>
      </c>
      <c r="G2" s="74"/>
    </row>
    <row r="3" spans="1:7" x14ac:dyDescent="0.25">
      <c r="A3" s="75" t="s">
        <v>293</v>
      </c>
      <c r="B3" s="76">
        <v>3.4722222222222224E-4</v>
      </c>
      <c r="C3" s="76">
        <v>4.1666666666666666E-3</v>
      </c>
      <c r="D3" s="76">
        <v>1.9675925925925928E-3</v>
      </c>
      <c r="E3" s="76">
        <v>1.736111111111111E-3</v>
      </c>
      <c r="G3" s="74"/>
    </row>
    <row r="4" spans="1:7" x14ac:dyDescent="0.25">
      <c r="A4" s="75" t="s">
        <v>310</v>
      </c>
      <c r="B4" s="76">
        <v>3.4722222222222224E-4</v>
      </c>
      <c r="C4" s="76">
        <v>4.1666666666666666E-3</v>
      </c>
      <c r="D4" s="76">
        <v>2.7777777777777779E-3</v>
      </c>
      <c r="E4" s="76">
        <v>2.0833333333333333E-3</v>
      </c>
      <c r="G4" s="74"/>
    </row>
    <row r="5" spans="1:7" x14ac:dyDescent="0.25">
      <c r="A5" s="75" t="s">
        <v>281</v>
      </c>
      <c r="B5" s="76">
        <v>3.4722222222222224E-4</v>
      </c>
      <c r="C5" s="76">
        <v>4.1666666666666666E-3</v>
      </c>
      <c r="D5" s="76">
        <v>1.9675925925925928E-3</v>
      </c>
      <c r="E5" s="76">
        <v>1.736111111111111E-3</v>
      </c>
      <c r="G5" s="77"/>
    </row>
    <row r="6" spans="1:7" x14ac:dyDescent="0.25">
      <c r="A6" s="75" t="s">
        <v>304</v>
      </c>
      <c r="B6" s="76">
        <v>3.4722222222222224E-4</v>
      </c>
      <c r="C6" s="76">
        <v>4.1666666666666666E-3</v>
      </c>
      <c r="D6" s="76">
        <v>2.4305555555555556E-3</v>
      </c>
      <c r="E6" s="76">
        <v>2.0833333333333333E-3</v>
      </c>
      <c r="G6" s="74"/>
    </row>
    <row r="7" spans="1:7" x14ac:dyDescent="0.25">
      <c r="A7" s="75" t="s">
        <v>273</v>
      </c>
      <c r="B7" s="76">
        <v>3.4722222222222224E-4</v>
      </c>
      <c r="C7" s="76">
        <v>2.7777777777777779E-3</v>
      </c>
      <c r="D7" s="76">
        <v>1.736111111111111E-3</v>
      </c>
      <c r="E7" s="76">
        <v>1.736111111111111E-3</v>
      </c>
      <c r="G7" s="77"/>
    </row>
    <row r="8" spans="1:7" x14ac:dyDescent="0.25">
      <c r="A8" s="75" t="s">
        <v>296</v>
      </c>
      <c r="B8" s="76">
        <v>3.4722222222222224E-4</v>
      </c>
      <c r="C8" s="76">
        <v>3.472222222222222E-3</v>
      </c>
      <c r="D8" s="76">
        <v>2.0833333333333333E-3</v>
      </c>
      <c r="E8" s="76">
        <v>1.736111111111111E-3</v>
      </c>
      <c r="G8" s="77"/>
    </row>
    <row r="9" spans="1:7" x14ac:dyDescent="0.25">
      <c r="A9" s="75" t="s">
        <v>325</v>
      </c>
      <c r="B9" s="76">
        <v>3.4722222222222224E-4</v>
      </c>
      <c r="C9" s="76">
        <v>2.7777777777777779E-3</v>
      </c>
      <c r="D9" s="76">
        <v>1.736111111111111E-3</v>
      </c>
      <c r="E9" s="76">
        <v>1.3888888888888889E-3</v>
      </c>
      <c r="G9" s="74"/>
    </row>
    <row r="10" spans="1:7" x14ac:dyDescent="0.25">
      <c r="A10" s="75" t="s">
        <v>324</v>
      </c>
      <c r="B10" s="76">
        <v>3.4722222222222224E-4</v>
      </c>
      <c r="C10" s="76">
        <v>2.7777777777777779E-3</v>
      </c>
      <c r="D10" s="76">
        <v>1.736111111111111E-3</v>
      </c>
      <c r="E10" s="76">
        <v>1.3888888888888889E-3</v>
      </c>
      <c r="G10" s="74"/>
    </row>
    <row r="11" spans="1:7" x14ac:dyDescent="0.25">
      <c r="A11" s="75" t="s">
        <v>326</v>
      </c>
      <c r="B11" s="76">
        <v>1.7361111111111112E-4</v>
      </c>
      <c r="C11" s="76">
        <v>2.7777777777777779E-3</v>
      </c>
      <c r="D11" s="76">
        <v>1.736111111111111E-3</v>
      </c>
      <c r="E11" s="76">
        <v>1.3888888888888889E-3</v>
      </c>
      <c r="G11" s="74"/>
    </row>
    <row r="12" spans="1:7" x14ac:dyDescent="0.25">
      <c r="A12" s="75" t="s">
        <v>327</v>
      </c>
      <c r="B12" s="76">
        <v>1.7361111111111112E-4</v>
      </c>
      <c r="C12" s="76">
        <v>2.7777777777777779E-3</v>
      </c>
      <c r="D12" s="76">
        <v>1.3888888888888889E-3</v>
      </c>
      <c r="E12" s="76">
        <v>1.2152777777777778E-3</v>
      </c>
      <c r="G12" s="74"/>
    </row>
    <row r="13" spans="1:7" x14ac:dyDescent="0.25">
      <c r="A13" s="78" t="s">
        <v>276</v>
      </c>
      <c r="B13" s="76"/>
      <c r="C13" s="79">
        <v>1.0416666666666666E-2</v>
      </c>
      <c r="D13" s="76"/>
      <c r="E13" s="76"/>
      <c r="G13" s="74"/>
    </row>
    <row r="14" spans="1:7" x14ac:dyDescent="0.25">
      <c r="A14" s="78" t="s">
        <v>328</v>
      </c>
      <c r="B14" s="76"/>
      <c r="C14" s="79">
        <v>2.0833333333333301E-2</v>
      </c>
      <c r="D14" s="76"/>
      <c r="E14" s="76"/>
      <c r="G14" s="74"/>
    </row>
    <row r="15" spans="1:7" x14ac:dyDescent="0.25">
      <c r="A15" s="78" t="s">
        <v>329</v>
      </c>
      <c r="B15" s="75"/>
      <c r="C15" s="79">
        <v>4.1666666666666699E-2</v>
      </c>
      <c r="D15" s="75"/>
      <c r="E15" s="75"/>
      <c r="G15" s="74"/>
    </row>
    <row r="16" spans="1:7" x14ac:dyDescent="0.25">
      <c r="A16" s="78" t="s">
        <v>330</v>
      </c>
      <c r="B16" s="75"/>
      <c r="C16" s="79">
        <v>6.25E-2</v>
      </c>
      <c r="D16" s="75"/>
      <c r="E16" s="75"/>
      <c r="G16" s="74"/>
    </row>
    <row r="17" spans="1:7" x14ac:dyDescent="0.25">
      <c r="A17" s="78" t="s">
        <v>331</v>
      </c>
      <c r="B17" s="75"/>
      <c r="C17" s="79">
        <v>8.3333333333333301E-2</v>
      </c>
      <c r="D17" s="75"/>
      <c r="E17" s="75"/>
      <c r="G17" s="74"/>
    </row>
    <row r="18" spans="1:7" x14ac:dyDescent="0.25">
      <c r="A18" s="75" t="s">
        <v>323</v>
      </c>
      <c r="B18" s="76">
        <v>3.4722222222222224E-4</v>
      </c>
      <c r="C18" s="76">
        <v>4.1666666666666666E-3</v>
      </c>
      <c r="D18" s="76">
        <v>1.9675925925925928E-3</v>
      </c>
      <c r="E18" s="76">
        <v>1.736111111111111E-3</v>
      </c>
      <c r="G18" s="77"/>
    </row>
    <row r="19" spans="1:7" x14ac:dyDescent="0.25">
      <c r="A19" s="75" t="s">
        <v>322</v>
      </c>
      <c r="B19" s="76">
        <v>3.4722222222222224E-4</v>
      </c>
      <c r="C19" s="76">
        <v>4.1666666666666666E-3</v>
      </c>
      <c r="D19" s="76">
        <v>2.0833333333333333E-3</v>
      </c>
      <c r="E19" s="76">
        <v>1.736111111111111E-3</v>
      </c>
      <c r="G19" s="77"/>
    </row>
    <row r="20" spans="1:7" x14ac:dyDescent="0.25">
      <c r="A20" s="75" t="s">
        <v>320</v>
      </c>
      <c r="B20" s="76">
        <v>3.4722222222222224E-4</v>
      </c>
      <c r="C20" s="76">
        <v>3.472222222222222E-3</v>
      </c>
      <c r="D20" s="76">
        <v>1.3888888888888889E-3</v>
      </c>
      <c r="E20" s="76">
        <v>1.3888888888888889E-3</v>
      </c>
      <c r="G20" s="74"/>
    </row>
    <row r="21" spans="1:7" x14ac:dyDescent="0.25">
      <c r="A21" s="75" t="s">
        <v>321</v>
      </c>
      <c r="B21" s="76">
        <v>3.4722222222222224E-4</v>
      </c>
      <c r="C21" s="76">
        <v>3.472222222222222E-3</v>
      </c>
      <c r="D21" s="76">
        <v>1.1574074074074073E-3</v>
      </c>
      <c r="E21" s="76">
        <v>1.3888888888888889E-3</v>
      </c>
      <c r="G21" s="74"/>
    </row>
    <row r="22" spans="1:7" x14ac:dyDescent="0.25">
      <c r="A22" s="75" t="s">
        <v>335</v>
      </c>
      <c r="B22" s="76">
        <v>3.4722222222222224E-4</v>
      </c>
      <c r="C22" s="76">
        <v>4.1666666666666666E-3</v>
      </c>
      <c r="D22" s="76">
        <v>1.9675925925925928E-3</v>
      </c>
      <c r="E22" s="76">
        <v>1.736111111111111E-3</v>
      </c>
      <c r="G22" s="77"/>
    </row>
    <row r="23" spans="1:7" x14ac:dyDescent="0.25">
      <c r="A23" s="75" t="s">
        <v>334</v>
      </c>
      <c r="B23" s="76">
        <v>3.4722222222222224E-4</v>
      </c>
      <c r="C23" s="76">
        <v>4.1666666666666666E-3</v>
      </c>
      <c r="D23" s="76">
        <v>2.0833333333333333E-3</v>
      </c>
      <c r="E23" s="76">
        <v>1.736111111111111E-3</v>
      </c>
      <c r="G23" s="77"/>
    </row>
    <row r="24" spans="1:7" x14ac:dyDescent="0.25">
      <c r="A24" s="75" t="s">
        <v>332</v>
      </c>
      <c r="B24" s="76">
        <v>3.4722222222222224E-4</v>
      </c>
      <c r="C24" s="76">
        <v>3.472222222222222E-3</v>
      </c>
      <c r="D24" s="76">
        <v>1.3888888888888889E-3</v>
      </c>
      <c r="E24" s="76">
        <v>1.3888888888888889E-3</v>
      </c>
      <c r="G24" s="77"/>
    </row>
    <row r="25" spans="1:7" x14ac:dyDescent="0.25">
      <c r="A25" s="75" t="s">
        <v>333</v>
      </c>
      <c r="B25" s="76">
        <v>3.4722222222222224E-4</v>
      </c>
      <c r="C25" s="76">
        <v>3.472222222222222E-3</v>
      </c>
      <c r="D25" s="76">
        <v>1.1574074074074073E-3</v>
      </c>
      <c r="E25" s="76">
        <v>1.3888888888888889E-3</v>
      </c>
      <c r="G25" s="77"/>
    </row>
    <row r="26" spans="1:7" x14ac:dyDescent="0.25">
      <c r="A26" s="78"/>
      <c r="B26" s="78"/>
      <c r="C26" s="78"/>
      <c r="D26" s="78"/>
      <c r="E26" s="78"/>
      <c r="G26" s="74"/>
    </row>
    <row r="27" spans="1:7" x14ac:dyDescent="0.25">
      <c r="A27" s="78"/>
      <c r="B27" s="78"/>
      <c r="C27" s="78"/>
      <c r="D27" s="78"/>
      <c r="E27" s="78"/>
      <c r="G27" s="74"/>
    </row>
    <row r="28" spans="1:7" x14ac:dyDescent="0.25">
      <c r="A28" s="78"/>
      <c r="B28" s="78"/>
      <c r="C28" s="78"/>
      <c r="D28" s="78"/>
      <c r="E28" s="78"/>
      <c r="G28" s="74"/>
    </row>
    <row r="29" spans="1:7" x14ac:dyDescent="0.25">
      <c r="A29" s="78"/>
      <c r="B29" s="78"/>
      <c r="C29" s="78"/>
      <c r="D29" s="78"/>
      <c r="E29" s="78"/>
      <c r="G29" s="74"/>
    </row>
    <row r="30" spans="1:7" x14ac:dyDescent="0.25">
      <c r="A30" s="78"/>
      <c r="B30" s="78"/>
      <c r="C30" s="78"/>
      <c r="D30" s="78"/>
      <c r="E30" s="78"/>
      <c r="G30" s="74"/>
    </row>
    <row r="31" spans="1:7" x14ac:dyDescent="0.25">
      <c r="A31" s="78"/>
      <c r="B31" s="78"/>
      <c r="C31" s="78"/>
      <c r="D31" s="78"/>
      <c r="E31" s="78"/>
      <c r="G31" s="74"/>
    </row>
    <row r="32" spans="1:7" x14ac:dyDescent="0.25">
      <c r="A32" s="78"/>
      <c r="B32" s="78"/>
      <c r="C32" s="78"/>
      <c r="D32" s="78"/>
      <c r="E32" s="78"/>
      <c r="G32" s="74"/>
    </row>
    <row r="33" spans="1:7" x14ac:dyDescent="0.25">
      <c r="A33" s="78"/>
      <c r="B33" s="78"/>
      <c r="C33" s="78"/>
      <c r="D33" s="78"/>
      <c r="E33" s="78"/>
      <c r="G33" s="74"/>
    </row>
    <row r="34" spans="1:7" x14ac:dyDescent="0.25">
      <c r="A34" s="78"/>
      <c r="B34" s="78"/>
      <c r="C34" s="78"/>
      <c r="D34" s="78"/>
      <c r="E34" s="78"/>
      <c r="G34" s="74"/>
    </row>
    <row r="35" spans="1:7" x14ac:dyDescent="0.25">
      <c r="A35" s="78"/>
      <c r="B35" s="78"/>
      <c r="C35" s="78"/>
      <c r="D35" s="78"/>
      <c r="E35" s="78"/>
      <c r="G35" s="74"/>
    </row>
    <row r="36" spans="1:7" x14ac:dyDescent="0.25">
      <c r="A36" s="78"/>
      <c r="B36" s="78"/>
      <c r="C36" s="78"/>
      <c r="D36" s="78"/>
      <c r="E36" s="78"/>
      <c r="G36" s="74"/>
    </row>
    <row r="37" spans="1:7" x14ac:dyDescent="0.25">
      <c r="A37" s="78"/>
      <c r="B37" s="78"/>
      <c r="C37" s="78"/>
      <c r="D37" s="78"/>
      <c r="E37" s="78"/>
      <c r="G37" s="74"/>
    </row>
    <row r="38" spans="1:7" x14ac:dyDescent="0.25">
      <c r="A38" s="78"/>
      <c r="B38" s="78"/>
      <c r="C38" s="78"/>
      <c r="D38" s="78"/>
      <c r="E38" s="78"/>
      <c r="G38" s="74"/>
    </row>
    <row r="39" spans="1:7" x14ac:dyDescent="0.25">
      <c r="A39" s="78"/>
      <c r="B39" s="78"/>
      <c r="C39" s="78"/>
      <c r="D39" s="78"/>
      <c r="E39" s="78"/>
      <c r="G39" s="74"/>
    </row>
    <row r="40" spans="1:7" x14ac:dyDescent="0.25">
      <c r="A40" s="78"/>
      <c r="B40" s="78"/>
      <c r="C40" s="78"/>
      <c r="D40" s="78"/>
      <c r="E40" s="78"/>
      <c r="G40" s="74"/>
    </row>
  </sheetData>
  <autoFilter ref="A2:D20" xr:uid="{00000000-0009-0000-0000-000005000000}">
    <sortState xmlns:xlrd2="http://schemas.microsoft.com/office/spreadsheetml/2017/richdata2" ref="A3:C23">
      <sortCondition ref="A3"/>
    </sortState>
  </autoFilter>
  <mergeCells count="1">
    <mergeCell ref="B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04a1e6-4595-4689-820e-e22eef716d66" xsi:nil="true"/>
    <lcf76f155ced4ddcb4097134ff3c332f xmlns="92529969-a94d-4720-ab15-1228651e10d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CAA1F8632A94BA77609616A298E21" ma:contentTypeVersion="12" ma:contentTypeDescription="Crée un document." ma:contentTypeScope="" ma:versionID="70bb7e24cbefc0dce163d256a8cd877a">
  <xsd:schema xmlns:xsd="http://www.w3.org/2001/XMLSchema" xmlns:xs="http://www.w3.org/2001/XMLSchema" xmlns:p="http://schemas.microsoft.com/office/2006/metadata/properties" xmlns:ns2="92529969-a94d-4720-ab15-1228651e10d8" xmlns:ns3="4c04a1e6-4595-4689-820e-e22eef716d66" targetNamespace="http://schemas.microsoft.com/office/2006/metadata/properties" ma:root="true" ma:fieldsID="1a672fca0fc48621ffc8df2ab8adbf1e" ns2:_="" ns3:_="">
    <xsd:import namespace="92529969-a94d-4720-ab15-1228651e10d8"/>
    <xsd:import namespace="4c04a1e6-4595-4689-820e-e22eef716d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29969-a94d-4720-ab15-1228651e1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79fa45a-46f0-4d84-989d-55dd1dd036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4a1e6-4595-4689-820e-e22eef716d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0b1e8eb-1622-492f-a636-11b9f7adc278}" ma:internalName="TaxCatchAll" ma:showField="CatchAllData" ma:web="4c04a1e6-4595-4689-820e-e22eef716d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AD5951-DAB4-4656-BF3F-9425378EBD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496B1F-2567-40B5-8E94-2FDEAEF2385C}">
  <ds:schemaRefs>
    <ds:schemaRef ds:uri="http://schemas.microsoft.com/office/2006/metadata/properties"/>
    <ds:schemaRef ds:uri="http://schemas.microsoft.com/office/infopath/2007/PartnerControls"/>
    <ds:schemaRef ds:uri="4c04a1e6-4595-4689-820e-e22eef716d66"/>
    <ds:schemaRef ds:uri="92529969-a94d-4720-ab15-1228651e10d8"/>
  </ds:schemaRefs>
</ds:datastoreItem>
</file>

<file path=customXml/itemProps3.xml><?xml version="1.0" encoding="utf-8"?>
<ds:datastoreItem xmlns:ds="http://schemas.openxmlformats.org/officeDocument/2006/customXml" ds:itemID="{C22E0768-A2F5-417D-ADB7-F40E0E0A5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529969-a94d-4720-ab15-1228651e10d8"/>
    <ds:schemaRef ds:uri="4c04a1e6-4595-4689-820e-e22eef716d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Guide d'utilisation</vt:lpstr>
      <vt:lpstr>inscrits</vt:lpstr>
      <vt:lpstr>groupes</vt:lpstr>
      <vt:lpstr>samedi</vt:lpstr>
      <vt:lpstr>Dimanche</vt:lpstr>
      <vt:lpstr>valeurs</vt:lpstr>
      <vt:lpstr>genre</vt:lpstr>
      <vt:lpstr>type_prog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</dc:creator>
  <cp:keywords/>
  <dc:description/>
  <cp:lastModifiedBy>Gilles Rols</cp:lastModifiedBy>
  <cp:revision/>
  <cp:lastPrinted>2026-08-31T10:47:36Z</cp:lastPrinted>
  <dcterms:created xsi:type="dcterms:W3CDTF">2023-09-12T17:40:22Z</dcterms:created>
  <dcterms:modified xsi:type="dcterms:W3CDTF">2026-08-31T14:08:06Z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0x010100A9CCAA1F8632A94BA77609616A298E21</vt:lpwstr>
  </property>
  <property fmtid="{D5CDD505-2E9C-101B-9397-08002B2CF9AE}" pid="3" name="MediaServiceImageTags">
    <vt:lpwstr/>
  </property>
</Properties>
</file>